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b5b9921f545e1c/Documents/Dennis Granger/Finance/"/>
    </mc:Choice>
  </mc:AlternateContent>
  <xr:revisionPtr revIDLastSave="235" documentId="11_193E1D30E4864AF90BEB0885C0EC24F3DC548945" xr6:coauthVersionLast="47" xr6:coauthVersionMax="47" xr10:uidLastSave="{01342B4D-9839-48F0-8E22-2E42B125A2B2}"/>
  <bookViews>
    <workbookView xWindow="-110" yWindow="-110" windowWidth="19420" windowHeight="10300" xr2:uid="{00000000-000D-0000-FFFF-FFFF00000000}"/>
  </bookViews>
  <sheets>
    <sheet name="Compare 2022-2020" sheetId="1" r:id="rId1"/>
    <sheet name="Dues" sheetId="7" r:id="rId2"/>
    <sheet name="Income Breakdow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7" l="1"/>
  <c r="D16" i="7"/>
  <c r="E16" i="7"/>
  <c r="F16" i="7"/>
  <c r="B16" i="7"/>
  <c r="E12" i="1"/>
  <c r="E10" i="1"/>
  <c r="C10" i="5"/>
  <c r="C29" i="5"/>
  <c r="C30" i="5"/>
  <c r="C13" i="5"/>
  <c r="C14" i="5"/>
  <c r="C32" i="5" s="1"/>
  <c r="C15" i="5"/>
  <c r="C33" i="5" s="1"/>
  <c r="C16" i="5"/>
  <c r="C17" i="5"/>
  <c r="C18" i="5"/>
  <c r="B10" i="5"/>
  <c r="B12" i="5"/>
  <c r="B13" i="5"/>
  <c r="B14" i="5"/>
  <c r="B16" i="5"/>
  <c r="B17" i="5"/>
  <c r="B18" i="5"/>
  <c r="B9" i="5"/>
  <c r="C9" i="5"/>
  <c r="C27" i="5" s="1"/>
  <c r="C26" i="5"/>
  <c r="C28" i="5"/>
  <c r="C31" i="5"/>
  <c r="C34" i="5"/>
  <c r="C35" i="5"/>
  <c r="C36" i="5"/>
  <c r="C19" i="1" l="1"/>
  <c r="B19" i="1"/>
  <c r="L18" i="1"/>
  <c r="E18" i="1"/>
  <c r="N18" i="1" s="1"/>
  <c r="L17" i="1"/>
  <c r="E17" i="1"/>
  <c r="N17" i="1" s="1"/>
  <c r="L16" i="1"/>
  <c r="E16" i="1"/>
  <c r="N16" i="1" s="1"/>
  <c r="L15" i="1"/>
  <c r="E15" i="1"/>
  <c r="L14" i="1"/>
  <c r="E14" i="1"/>
  <c r="L13" i="1"/>
  <c r="E13" i="1"/>
  <c r="L12" i="1"/>
  <c r="N12" i="1" s="1"/>
  <c r="L11" i="1"/>
  <c r="E11" i="1"/>
  <c r="L10" i="1"/>
  <c r="L9" i="1"/>
  <c r="E9" i="1"/>
  <c r="N9" i="1" s="1"/>
  <c r="L8" i="1"/>
  <c r="E8" i="1"/>
  <c r="L7" i="1"/>
  <c r="E7" i="1"/>
  <c r="F14" i="7"/>
  <c r="E14" i="7"/>
  <c r="D8" i="5"/>
  <c r="D9" i="5"/>
  <c r="D10" i="5"/>
  <c r="D11" i="5"/>
  <c r="D13" i="5"/>
  <c r="D14" i="5"/>
  <c r="D15" i="5"/>
  <c r="D16" i="5"/>
  <c r="D17" i="5"/>
  <c r="D18" i="5"/>
  <c r="E18" i="5" s="1"/>
  <c r="D7" i="5"/>
  <c r="C7" i="5"/>
  <c r="C25" i="5" s="1"/>
  <c r="R10" i="5"/>
  <c r="R11" i="5"/>
  <c r="Q12" i="5"/>
  <c r="R12" i="5" s="1"/>
  <c r="Q13" i="5"/>
  <c r="R13" i="5" s="1"/>
  <c r="R15" i="5"/>
  <c r="T13" i="1"/>
  <c r="T14" i="1"/>
  <c r="T15" i="1"/>
  <c r="T16" i="1"/>
  <c r="T17" i="1"/>
  <c r="T18" i="1"/>
  <c r="T12" i="1"/>
  <c r="AG19" i="1"/>
  <c r="AF19" i="1"/>
  <c r="AP18" i="1"/>
  <c r="AI18" i="1"/>
  <c r="AR17" i="1"/>
  <c r="AP17" i="1"/>
  <c r="AI17" i="1"/>
  <c r="AP16" i="1"/>
  <c r="AI16" i="1"/>
  <c r="AP15" i="1"/>
  <c r="AI15" i="1"/>
  <c r="AP14" i="1"/>
  <c r="AR14" i="1" s="1"/>
  <c r="AI14" i="1"/>
  <c r="AP13" i="1"/>
  <c r="AI13" i="1"/>
  <c r="AP12" i="1"/>
  <c r="AI12" i="1"/>
  <c r="AR12" i="1" s="1"/>
  <c r="AP11" i="1"/>
  <c r="AR11" i="1" s="1"/>
  <c r="AI11" i="1"/>
  <c r="AP10" i="1"/>
  <c r="AI10" i="1"/>
  <c r="AP9" i="1"/>
  <c r="AI9" i="1"/>
  <c r="AR9" i="1" s="1"/>
  <c r="AP8" i="1"/>
  <c r="AR8" i="1" s="1"/>
  <c r="AI8" i="1"/>
  <c r="AP7" i="1"/>
  <c r="AI7" i="1"/>
  <c r="R19" i="1"/>
  <c r="Q19" i="1"/>
  <c r="AA18" i="1"/>
  <c r="AA17" i="1"/>
  <c r="AA16" i="1"/>
  <c r="AA15" i="1"/>
  <c r="AA14" i="1"/>
  <c r="AA13" i="1"/>
  <c r="AA12" i="1"/>
  <c r="AA11" i="1"/>
  <c r="T11" i="1"/>
  <c r="AA10" i="1"/>
  <c r="T10" i="1"/>
  <c r="AA9" i="1"/>
  <c r="T9" i="1"/>
  <c r="AA8" i="1"/>
  <c r="T8" i="1"/>
  <c r="AA7" i="1"/>
  <c r="T7" i="1"/>
  <c r="R16" i="5"/>
  <c r="Q37" i="5"/>
  <c r="R14" i="5"/>
  <c r="AC18" i="1" l="1"/>
  <c r="N13" i="1"/>
  <c r="N15" i="1"/>
  <c r="N14" i="1"/>
  <c r="N11" i="1"/>
  <c r="N10" i="1"/>
  <c r="N8" i="1"/>
  <c r="L19" i="1"/>
  <c r="N7" i="1"/>
  <c r="AC8" i="1"/>
  <c r="AC16" i="1"/>
  <c r="E7" i="5"/>
  <c r="E9" i="5"/>
  <c r="E17" i="5"/>
  <c r="E16" i="5"/>
  <c r="E19" i="1"/>
  <c r="E8" i="5"/>
  <c r="E14" i="5"/>
  <c r="E13" i="5"/>
  <c r="AR16" i="1"/>
  <c r="D19" i="5"/>
  <c r="AC9" i="1"/>
  <c r="Q18" i="5"/>
  <c r="R18" i="5" s="1"/>
  <c r="E10" i="5"/>
  <c r="E11" i="5"/>
  <c r="E12" i="5"/>
  <c r="E15" i="5"/>
  <c r="Q17" i="5"/>
  <c r="R17" i="5" s="1"/>
  <c r="AC10" i="1"/>
  <c r="AC14" i="1"/>
  <c r="AP19" i="1"/>
  <c r="AC13" i="1"/>
  <c r="AR13" i="1"/>
  <c r="AC11" i="1"/>
  <c r="AC17" i="1"/>
  <c r="AR7" i="1"/>
  <c r="AR18" i="1"/>
  <c r="AC7" i="1"/>
  <c r="AR15" i="1"/>
  <c r="AA19" i="1"/>
  <c r="AC12" i="1"/>
  <c r="AC15" i="1"/>
  <c r="AR10" i="1"/>
  <c r="AI19" i="1"/>
  <c r="T19" i="1"/>
  <c r="D14" i="7"/>
  <c r="C14" i="7"/>
  <c r="B14" i="7"/>
  <c r="N19" i="1" l="1"/>
  <c r="N22" i="1" s="1"/>
  <c r="AR19" i="1"/>
  <c r="Q19" i="5"/>
  <c r="AC19" i="1"/>
  <c r="AC23" i="1" s="1"/>
  <c r="T25" i="5"/>
  <c r="T26" i="5"/>
  <c r="T28" i="5"/>
  <c r="T29" i="5"/>
  <c r="T30" i="5"/>
  <c r="T31" i="5"/>
  <c r="T32" i="5"/>
  <c r="T33" i="5"/>
  <c r="T34" i="5"/>
  <c r="T35" i="5"/>
  <c r="T36" i="5"/>
  <c r="S37" i="5"/>
  <c r="S41" i="5" s="1"/>
  <c r="S42" i="5" s="1"/>
  <c r="R9" i="5" l="1"/>
  <c r="P19" i="5"/>
  <c r="AV19" i="1"/>
  <c r="AU19" i="1"/>
  <c r="BD18" i="1"/>
  <c r="AX18" i="1"/>
  <c r="BD17" i="1"/>
  <c r="AX17" i="1"/>
  <c r="BD16" i="1"/>
  <c r="AX16" i="1"/>
  <c r="BD15" i="1"/>
  <c r="AX15" i="1"/>
  <c r="BF15" i="1" s="1"/>
  <c r="BD14" i="1"/>
  <c r="AX14" i="1"/>
  <c r="BD13" i="1"/>
  <c r="AX13" i="1"/>
  <c r="BD12" i="1"/>
  <c r="AX12" i="1"/>
  <c r="BD11" i="1"/>
  <c r="AX11" i="1"/>
  <c r="BD10" i="1"/>
  <c r="AX10" i="1"/>
  <c r="BD9" i="1"/>
  <c r="AX9" i="1"/>
  <c r="BD8" i="1"/>
  <c r="AX8" i="1"/>
  <c r="BD7" i="1"/>
  <c r="AX7" i="1"/>
  <c r="BF18" i="1" l="1"/>
  <c r="BF13" i="1"/>
  <c r="BF7" i="1"/>
  <c r="BF10" i="1"/>
  <c r="BF14" i="1"/>
  <c r="BF17" i="1"/>
  <c r="BF16" i="1"/>
  <c r="BF12" i="1"/>
  <c r="BD19" i="1"/>
  <c r="BF8" i="1"/>
  <c r="BF9" i="1"/>
  <c r="BF11" i="1"/>
  <c r="AX19" i="1"/>
  <c r="BF19" i="1" l="1"/>
  <c r="R42" i="5" l="1"/>
  <c r="R7" i="5" l="1"/>
  <c r="R8" i="5"/>
  <c r="H19" i="5"/>
  <c r="J19" i="5" l="1"/>
  <c r="I19" i="5"/>
  <c r="H37" i="5" l="1"/>
  <c r="H41" i="5" s="1"/>
  <c r="H42" i="5" s="1"/>
  <c r="I37" i="5"/>
  <c r="I41" i="5" s="1"/>
  <c r="I42" i="5" s="1"/>
  <c r="J37" i="5"/>
  <c r="J41" i="5" s="1"/>
  <c r="J42" i="5" s="1"/>
  <c r="R37" i="5" l="1"/>
  <c r="O37" i="5"/>
  <c r="N37" i="5"/>
  <c r="M37" i="5"/>
  <c r="L37" i="5"/>
  <c r="K37" i="5"/>
  <c r="G37" i="5"/>
  <c r="C37" i="5"/>
  <c r="B37" i="5"/>
  <c r="O19" i="5"/>
  <c r="M19" i="5"/>
  <c r="L19" i="5"/>
  <c r="K19" i="5"/>
  <c r="G19" i="5"/>
  <c r="C19" i="5"/>
  <c r="B19" i="5"/>
  <c r="E19" i="5"/>
  <c r="K41" i="5" l="1"/>
  <c r="K42" i="5" s="1"/>
  <c r="G41" i="5"/>
  <c r="G42" i="5" s="1"/>
  <c r="O41" i="5"/>
  <c r="O42" i="5" s="1"/>
  <c r="L41" i="5"/>
  <c r="L42" i="5" s="1"/>
  <c r="M41" i="5"/>
  <c r="M42" i="5" s="1"/>
  <c r="E37" i="5"/>
  <c r="R19" i="5" l="1"/>
  <c r="N19" i="5"/>
  <c r="N41" i="5" s="1"/>
  <c r="N42" i="5" s="1"/>
  <c r="T27" i="5" l="1"/>
  <c r="P37" i="5"/>
  <c r="P41" i="5" s="1"/>
  <c r="P42" i="5" s="1"/>
  <c r="T3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26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Bank statement show $630 - need to identify discrepency</t>
        </r>
      </text>
    </comment>
  </commentList>
</comments>
</file>

<file path=xl/sharedStrings.xml><?xml version="1.0" encoding="utf-8"?>
<sst xmlns="http://schemas.openxmlformats.org/spreadsheetml/2006/main" count="234" uniqueCount="71">
  <si>
    <t>Month</t>
  </si>
  <si>
    <t>Electronic</t>
  </si>
  <si>
    <t>Paper</t>
  </si>
  <si>
    <t>Subtotal</t>
  </si>
  <si>
    <t>Income</t>
  </si>
  <si>
    <t>Expenses</t>
  </si>
  <si>
    <t>Checks</t>
  </si>
  <si>
    <t>Fees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</si>
  <si>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</si>
  <si>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</si>
  <si>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</si>
  <si>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</si>
  <si>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</si>
  <si>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</si>
  <si>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</si>
  <si>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</si>
  <si>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</si>
  <si>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</si>
  <si>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</si>
  <si>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</si>
  <si>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Dues</t>
  </si>
  <si>
    <t>Dental Review</t>
  </si>
  <si>
    <t>Networking Events</t>
  </si>
  <si>
    <t>Refund Expenses</t>
  </si>
  <si>
    <t>Monthly Net Income</t>
  </si>
  <si>
    <t>Act ID</t>
  </si>
  <si>
    <t>Last update</t>
  </si>
  <si>
    <t>Totals</t>
  </si>
  <si>
    <t>Communication</t>
  </si>
  <si>
    <t>Central Branch Dues Mtg</t>
  </si>
  <si>
    <t>Eastern Branch Dues Mtg</t>
  </si>
  <si>
    <t>SW Branch Dues Mtg</t>
  </si>
  <si>
    <t>West Branch Dues Mtg</t>
  </si>
  <si>
    <t>Electronic Income Breakdown</t>
  </si>
  <si>
    <t>Electronic Income Subtotal</t>
  </si>
  <si>
    <t>Cash Basis Accounting</t>
  </si>
  <si>
    <t>Paper Income Breakdown</t>
  </si>
  <si>
    <t>Paper Income Subtotal</t>
  </si>
  <si>
    <t>PR Grant Receiptant</t>
  </si>
  <si>
    <t>Website Reimbursement from Mda</t>
  </si>
  <si>
    <t>Other Deposit</t>
  </si>
  <si>
    <t>Other Deposit Total</t>
  </si>
  <si>
    <t xml:space="preserve">Other </t>
  </si>
  <si>
    <t>All Branch Mtg</t>
  </si>
  <si>
    <t>Last Update</t>
  </si>
  <si>
    <t>Actual YTD</t>
  </si>
  <si>
    <t>Budgeted Annual Income</t>
  </si>
  <si>
    <t>Detroit District Dental Society 2018</t>
  </si>
  <si>
    <t>Cash Basis Accuonting</t>
  </si>
  <si>
    <t>Dues 2018</t>
  </si>
  <si>
    <t>Dues 2019</t>
  </si>
  <si>
    <t>Dues 2020</t>
  </si>
  <si>
    <t>Detroit District Dental Society 2020</t>
  </si>
  <si>
    <t>Transfer Money to Investment Account</t>
  </si>
  <si>
    <t>NEW Fit Tests MASKS PPE</t>
  </si>
  <si>
    <t>2020 DDDS Budgeted Income YTD Performance</t>
  </si>
  <si>
    <t>Starting Balance of Comerica Bank Account</t>
  </si>
  <si>
    <t>Current month end</t>
  </si>
  <si>
    <t>Caculation of balance of Comerica Bank Account</t>
  </si>
  <si>
    <t>Dues 2021</t>
  </si>
  <si>
    <t>Dues 2022</t>
  </si>
  <si>
    <t>Detroit District Dental Society 2022</t>
  </si>
  <si>
    <t xml:space="preserve"> </t>
  </si>
  <si>
    <t>Fit Tests MASKS PPE</t>
  </si>
  <si>
    <t>Running total Jan thru Sept.</t>
  </si>
  <si>
    <t>ADA Grant</t>
  </si>
  <si>
    <t>ADA Grant Dentist</t>
  </si>
  <si>
    <t>Detroit District Dental Society 2021</t>
  </si>
  <si>
    <t>Last updated</t>
  </si>
  <si>
    <t>December year end ending balance matches exactly $205,830.33</t>
  </si>
  <si>
    <t>September Ending Balance 2022 matches exactly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</si>
</sst>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2" borderId="1" xfId="0" applyFill="1" applyBorder="1"/>
    <xf numFmtId="43" fontId="0" fillId="0" borderId="1" xfId="1" applyFont="1" applyBorder="1"/>
    <xf numFmtId="44" fontId="0" fillId="0" borderId="1" xfId="2" applyFont="1" applyBorder="1"/>
    <xf numFmtId="44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2" xfId="0" applyBorder="1"/>
    <xf numFmtId="44" fontId="0" fillId="0" borderId="2" xfId="0" applyNumberFormat="1" applyBorder="1"/>
    <xf numFmtId="14" fontId="0" fillId="0" borderId="0" xfId="0" applyNumberFormat="1"/>
    <xf numFmtId="43" fontId="0" fillId="0" borderId="0" xfId="1" applyFont="1" applyBorder="1"/>
    <xf numFmtId="44" fontId="0" fillId="0" borderId="0" xfId="2" applyFont="1" applyBorder="1"/>
    <xf numFmtId="43" fontId="0" fillId="0" borderId="1" xfId="1" applyFont="1" applyFill="1" applyBorder="1"/>
    <xf numFmtId="44" fontId="0" fillId="0" borderId="1" xfId="2" applyFont="1" applyFill="1" applyBorder="1"/>
    <xf numFmtId="44" fontId="0" fillId="0" borderId="0" xfId="2" applyFont="1" applyFill="1" applyBorder="1"/>
    <xf numFmtId="0" fontId="0" fillId="3" borderId="0" xfId="0" applyFill="1"/>
    <xf numFmtId="0" fontId="0" fillId="5" borderId="0" xfId="0" applyFill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6" borderId="2" xfId="0" applyFill="1" applyBorder="1"/>
    <xf numFmtId="43" fontId="0" fillId="6" borderId="0" xfId="1" applyFont="1" applyFill="1" applyBorder="1"/>
    <xf numFmtId="44" fontId="0" fillId="6" borderId="0" xfId="2" applyFont="1" applyFill="1" applyBorder="1"/>
    <xf numFmtId="0" fontId="0" fillId="6" borderId="0" xfId="0" applyFill="1"/>
    <xf numFmtId="0" fontId="0" fillId="7" borderId="2" xfId="0" applyFill="1" applyBorder="1"/>
    <xf numFmtId="43" fontId="0" fillId="7" borderId="0" xfId="1" applyFont="1" applyFill="1" applyBorder="1"/>
    <xf numFmtId="44" fontId="0" fillId="7" borderId="0" xfId="2" applyFont="1" applyFill="1" applyBorder="1"/>
    <xf numFmtId="0" fontId="0" fillId="7" borderId="0" xfId="0" applyFill="1"/>
    <xf numFmtId="44" fontId="0" fillId="7" borderId="2" xfId="0" applyNumberFormat="1" applyFill="1" applyBorder="1"/>
    <xf numFmtId="43" fontId="0" fillId="0" borderId="0" xfId="1" applyFont="1" applyFill="1" applyBorder="1"/>
    <xf numFmtId="0" fontId="0" fillId="2" borderId="0" xfId="0" applyFill="1"/>
    <xf numFmtId="43" fontId="0" fillId="2" borderId="0" xfId="1" applyFont="1" applyFill="1" applyBorder="1"/>
    <xf numFmtId="44" fontId="0" fillId="2" borderId="0" xfId="2" applyFont="1" applyFill="1" applyBorder="1"/>
    <xf numFmtId="0" fontId="0" fillId="5" borderId="1" xfId="0" applyFill="1" applyBorder="1"/>
    <xf numFmtId="44" fontId="0" fillId="2" borderId="1" xfId="2" applyFont="1" applyFill="1" applyBorder="1"/>
    <xf numFmtId="44" fontId="0" fillId="2" borderId="1" xfId="0" applyNumberFormat="1" applyFill="1" applyBorder="1"/>
    <xf numFmtId="0" fontId="0" fillId="2" borderId="1" xfId="0" applyFill="1" applyBorder="1" applyAlignment="1">
      <alignment wrapText="1"/>
    </xf>
    <xf numFmtId="44" fontId="0" fillId="0" borderId="0" xfId="2" applyFont="1" applyFill="1"/>
    <xf numFmtId="0" fontId="0" fillId="8" borderId="1" xfId="0" applyFill="1" applyBorder="1" applyAlignment="1">
      <alignment wrapText="1"/>
    </xf>
    <xf numFmtId="44" fontId="0" fillId="8" borderId="1" xfId="2" applyFont="1" applyFill="1" applyBorder="1"/>
    <xf numFmtId="0" fontId="0" fillId="8" borderId="2" xfId="0" applyFill="1" applyBorder="1" applyAlignment="1">
      <alignment wrapText="1"/>
    </xf>
    <xf numFmtId="0" fontId="0" fillId="8" borderId="0" xfId="0" applyFill="1"/>
    <xf numFmtId="43" fontId="0" fillId="8" borderId="3" xfId="1" applyFont="1" applyFill="1" applyBorder="1"/>
    <xf numFmtId="44" fontId="0" fillId="8" borderId="0" xfId="2" applyFont="1" applyFill="1"/>
    <xf numFmtId="43" fontId="0" fillId="0" borderId="0" xfId="0" applyNumberFormat="1"/>
    <xf numFmtId="43" fontId="0" fillId="9" borderId="1" xfId="1" applyFont="1" applyFill="1" applyBorder="1"/>
    <xf numFmtId="43" fontId="0" fillId="0" borderId="1" xfId="0" applyNumberFormat="1" applyBorder="1"/>
    <xf numFmtId="43" fontId="4" fillId="0" borderId="1" xfId="1" applyFont="1" applyFill="1" applyBorder="1"/>
    <xf numFmtId="44" fontId="4" fillId="0" borderId="1" xfId="2" applyFont="1" applyFill="1" applyBorder="1"/>
    <xf numFmtId="0" fontId="0" fillId="0" borderId="4" xfId="0" applyBorder="1"/>
    <xf numFmtId="43" fontId="0" fillId="0" borderId="5" xfId="1" applyFont="1" applyFill="1" applyBorder="1"/>
    <xf numFmtId="43" fontId="0" fillId="9" borderId="5" xfId="1" applyFont="1" applyFill="1" applyBorder="1"/>
    <xf numFmtId="43" fontId="0" fillId="0" borderId="5" xfId="1" applyFont="1" applyBorder="1"/>
    <xf numFmtId="0" fontId="5" fillId="0" borderId="0" xfId="0" applyFont="1"/>
    <xf numFmtId="44" fontId="0" fillId="6" borderId="1" xfId="2" applyFont="1" applyFill="1" applyBorder="1"/>
    <xf numFmtId="9" fontId="5" fillId="0" borderId="0" xfId="0" applyNumberFormat="1" applyFont="1" applyAlignment="1">
      <alignment horizontal="left"/>
    </xf>
    <xf numFmtId="0" fontId="0" fillId="10" borderId="1" xfId="0" applyFill="1" applyBorder="1" applyAlignment="1">
      <alignment wrapText="1"/>
    </xf>
    <xf numFmtId="43" fontId="0" fillId="10" borderId="1" xfId="1" applyFont="1" applyFill="1" applyBorder="1"/>
    <xf numFmtId="43" fontId="1" fillId="0" borderId="1" xfId="1" applyFont="1" applyFill="1" applyBorder="1"/>
    <xf numFmtId="0" fontId="6" fillId="0" borderId="0" xfId="0" applyFont="1"/>
    <xf numFmtId="15" fontId="0" fillId="0" borderId="0" xfId="0" applyNumberFormat="1"/>
    <xf numFmtId="44" fontId="0" fillId="0" borderId="0" xfId="2" applyFont="1"/>
    <xf numFmtId="0" fontId="0" fillId="6" borderId="1" xfId="0" applyFill="1" applyBorder="1"/>
    <xf numFmtId="43" fontId="0" fillId="6" borderId="1" xfId="0" applyNumberFormat="1" applyFill="1" applyBorder="1"/>
    <xf numFmtId="0" fontId="5" fillId="0" borderId="0" xfId="0" applyFont="1" applyAlignment="1">
      <alignment horizontal="left" wrapText="1"/>
    </xf>
    <xf numFmtId="43" fontId="0" fillId="6" borderId="1" xfId="1" applyFont="1" applyFill="1" applyBorder="1"/>
    <xf numFmtId="4" fontId="0" fillId="0" borderId="0" xfId="0" applyNumberFormat="1"/>
    <xf numFmtId="44" fontId="0" fillId="7" borderId="0" xfId="0" applyNumberFormat="1" applyFill="1"/>
    <xf numFmtId="44" fontId="0" fillId="7" borderId="1" xfId="0" applyNumberFormat="1" applyFill="1" applyBorder="1"/>
    <xf numFmtId="0" fontId="0" fillId="7" borderId="1" xfId="0" applyFill="1" applyBorder="1"/>
    <xf numFmtId="8" fontId="0" fillId="0" borderId="0" xfId="0" applyNumberFormat="1"/>
    <xf numFmtId="8" fontId="0" fillId="0" borderId="1" xfId="0" applyNumberFormat="1" applyBorder="1"/>
    <xf numFmtId="4" fontId="0" fillId="0" borderId="1" xfId="0" applyNumberFormat="1" applyBorder="1"/>
    <xf numFmtId="8" fontId="0" fillId="0" borderId="1" xfId="2" applyNumberFormat="1" applyFont="1" applyBorder="1"/>
    <xf numFmtId="2" fontId="0" fillId="0" borderId="0" xfId="0" applyNumberFormat="1"/>
    <xf numFmtId="43" fontId="9" fillId="0" borderId="6" xfId="0" applyNumberFormat="1" applyFont="1" applyBorder="1"/>
    <xf numFmtId="43" fontId="9" fillId="11" borderId="6" xfId="0" applyNumberFormat="1" applyFont="1" applyFill="1" applyBorder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5"/>
  <sheetViews>
    <sheetView tabSelected="1" zoomScaleNormal="100" zoomScaleSheetLayoutView="100" workbookViewId="0">
      <selection activeCell="E25" sqref="E25"/>
    </sheetView>
  </sheetViews>
  <sheetFormatPr defaultRowHeight="14.5" x14ac:dyDescent="0.35"/>
  <cols>
    <col min="1" max="1" width="11.81640625" customWidth="1"/>
    <col min="2" max="2" width="13.26953125" customWidth="1"/>
    <col min="3" max="3" width="10.6328125" customWidth="1"/>
    <col min="5" max="5" width="11.7265625" customWidth="1"/>
    <col min="6" max="6" width="9.453125" bestFit="1" customWidth="1"/>
    <col min="8" max="8" width="12.453125" customWidth="1"/>
    <col min="9" max="9" width="13.453125" customWidth="1"/>
    <col min="12" max="12" width="12.7265625" customWidth="1"/>
    <col min="14" max="14" width="13.36328125" customWidth="1"/>
    <col min="16" max="16" width="12.54296875" customWidth="1"/>
    <col min="17" max="17" width="12.81640625" customWidth="1"/>
    <col min="18" max="18" width="10.54296875" bestFit="1" customWidth="1"/>
    <col min="20" max="20" width="14" customWidth="1"/>
    <col min="21" max="22" width="2.453125" customWidth="1"/>
    <col min="23" max="23" width="12.1796875" customWidth="1"/>
    <col min="24" max="24" width="13.26953125" customWidth="1"/>
    <col min="25" max="25" width="12.7265625" customWidth="1"/>
    <col min="27" max="27" width="13" customWidth="1"/>
    <col min="28" max="28" width="2.81640625" customWidth="1"/>
    <col min="29" max="29" width="12.54296875" bestFit="1" customWidth="1"/>
    <col min="31" max="31" width="11.1796875" customWidth="1"/>
    <col min="32" max="32" width="15.54296875" customWidth="1"/>
    <col min="33" max="33" width="13.7265625" customWidth="1"/>
    <col min="34" max="34" width="8.1796875" customWidth="1"/>
    <col min="35" max="35" width="15.26953125" customWidth="1"/>
    <col min="36" max="36" width="4.54296875" customWidth="1"/>
    <col min="37" max="37" width="5.54296875" customWidth="1"/>
    <col min="38" max="38" width="10.7265625" bestFit="1" customWidth="1"/>
    <col min="39" max="39" width="12.453125" bestFit="1" customWidth="1"/>
    <col min="40" max="40" width="18" customWidth="1"/>
    <col min="41" max="41" width="9.453125" bestFit="1" customWidth="1"/>
    <col min="42" max="42" width="13.7265625" bestFit="1" customWidth="1"/>
    <col min="44" max="44" width="19.7265625" bestFit="1" customWidth="1"/>
    <col min="46" max="46" width="12.26953125" customWidth="1"/>
    <col min="47" max="47" width="14.1796875" customWidth="1"/>
    <col min="48" max="48" width="11.81640625" customWidth="1"/>
    <col min="49" max="49" width="9.26953125" bestFit="1" customWidth="1"/>
    <col min="50" max="50" width="12.81640625" customWidth="1"/>
    <col min="51" max="51" width="3.81640625" customWidth="1"/>
    <col min="52" max="52" width="3.7265625" customWidth="1"/>
    <col min="53" max="53" width="11.453125" customWidth="1"/>
    <col min="54" max="54" width="12.81640625" customWidth="1"/>
    <col min="55" max="55" width="9.26953125" bestFit="1" customWidth="1"/>
    <col min="56" max="56" width="13.1796875" customWidth="1"/>
    <col min="58" max="58" width="17.7265625" customWidth="1"/>
  </cols>
  <sheetData>
    <row r="1" spans="1:58" ht="21" x14ac:dyDescent="0.5">
      <c r="A1" s="10" t="s">
        <v>61</v>
      </c>
      <c r="P1" s="10" t="s">
        <v>67</v>
      </c>
      <c r="T1" t="s">
        <v>35</v>
      </c>
      <c r="AE1" s="10" t="s">
        <v>52</v>
      </c>
      <c r="AI1" t="s">
        <v>35</v>
      </c>
      <c r="AT1" s="10" t="s">
        <v>47</v>
      </c>
      <c r="BA1" t="s">
        <v>48</v>
      </c>
    </row>
    <row r="2" spans="1:58" x14ac:dyDescent="0.35">
      <c r="A2" t="s">
        <v>26</v>
      </c>
      <c r="C2" s="14">
        <v>44857</v>
      </c>
      <c r="P2" t="s">
        <v>68</v>
      </c>
      <c r="Q2" s="14">
        <v>44806</v>
      </c>
      <c r="AE2" t="s">
        <v>26</v>
      </c>
      <c r="AF2" s="14">
        <v>43842</v>
      </c>
      <c r="AL2" s="48"/>
      <c r="AT2" t="s">
        <v>26</v>
      </c>
      <c r="AU2" s="14">
        <v>43485</v>
      </c>
    </row>
    <row r="4" spans="1:58" x14ac:dyDescent="0.35">
      <c r="A4" t="s">
        <v>25</v>
      </c>
      <c r="P4" t="s">
        <v>25</v>
      </c>
      <c r="AE4" t="s">
        <v>25</v>
      </c>
      <c r="AT4" t="s">
        <v>25</v>
      </c>
    </row>
    <row r="5" spans="1:58" ht="43.5" x14ac:dyDescent="0.35">
      <c r="A5" s="2"/>
      <c r="B5" s="3" t="s">
        <v>4</v>
      </c>
      <c r="C5" s="3"/>
      <c r="D5" s="3"/>
      <c r="E5" s="3"/>
      <c r="F5" s="2"/>
      <c r="G5" s="2"/>
      <c r="H5" s="9" t="s">
        <v>5</v>
      </c>
      <c r="I5" s="8"/>
      <c r="J5" s="8"/>
      <c r="K5" s="8"/>
      <c r="L5" s="8"/>
      <c r="M5" s="2"/>
      <c r="N5" s="11" t="s">
        <v>24</v>
      </c>
      <c r="O5" s="23"/>
      <c r="P5" s="2"/>
      <c r="Q5" s="3" t="s">
        <v>4</v>
      </c>
      <c r="R5" s="3"/>
      <c r="S5" s="3"/>
      <c r="T5" s="3"/>
      <c r="U5" s="2"/>
      <c r="V5" s="2"/>
      <c r="W5" s="9" t="s">
        <v>5</v>
      </c>
      <c r="X5" s="8"/>
      <c r="Y5" s="8"/>
      <c r="Z5" s="8"/>
      <c r="AA5" s="8"/>
      <c r="AB5" s="2"/>
      <c r="AC5" s="11" t="s">
        <v>24</v>
      </c>
      <c r="AE5" s="2"/>
      <c r="AF5" s="3" t="s">
        <v>4</v>
      </c>
      <c r="AG5" s="3"/>
      <c r="AH5" s="3"/>
      <c r="AI5" s="3"/>
      <c r="AJ5" s="2"/>
      <c r="AK5" s="2"/>
      <c r="AL5" s="9" t="s">
        <v>5</v>
      </c>
      <c r="AM5" s="8"/>
      <c r="AN5" s="8"/>
      <c r="AO5" s="8"/>
      <c r="AP5" s="8"/>
      <c r="AQ5" s="2"/>
      <c r="AR5" s="11" t="s">
        <v>24</v>
      </c>
      <c r="AT5" s="2"/>
      <c r="AU5" s="3" t="s">
        <v>4</v>
      </c>
      <c r="AV5" s="3"/>
      <c r="AW5" s="3"/>
      <c r="AX5" s="3"/>
      <c r="AY5" s="2"/>
      <c r="AZ5" s="2"/>
      <c r="BA5" s="9" t="s">
        <v>5</v>
      </c>
      <c r="BB5" s="8"/>
      <c r="BC5" s="8"/>
      <c r="BD5" s="8"/>
      <c r="BE5" s="2"/>
      <c r="BF5" s="11" t="s">
        <v>24</v>
      </c>
    </row>
    <row r="6" spans="1:58" ht="87" x14ac:dyDescent="0.35">
      <c r="A6" s="2" t="s">
        <v>0</v>
      </c>
      <c r="B6" s="5" t="s">
        <v>1</v>
      </c>
      <c r="C6" s="2" t="s">
        <v>2</v>
      </c>
      <c r="D6" s="2" t="s">
        <v>42</v>
      </c>
      <c r="E6" s="2" t="s">
        <v>3</v>
      </c>
      <c r="F6" s="2"/>
      <c r="G6" s="2"/>
      <c r="H6" s="2" t="s">
        <v>1</v>
      </c>
      <c r="I6" s="2" t="s">
        <v>6</v>
      </c>
      <c r="J6" s="11" t="s">
        <v>53</v>
      </c>
      <c r="K6" s="2" t="s">
        <v>7</v>
      </c>
      <c r="L6" s="2" t="s">
        <v>3</v>
      </c>
      <c r="M6" s="2"/>
      <c r="N6" s="11" t="s">
        <v>35</v>
      </c>
      <c r="O6" s="23"/>
      <c r="P6" s="2" t="s">
        <v>0</v>
      </c>
      <c r="Q6" s="2" t="s">
        <v>1</v>
      </c>
      <c r="R6" s="2" t="s">
        <v>2</v>
      </c>
      <c r="S6" s="2" t="s">
        <v>42</v>
      </c>
      <c r="T6" s="2" t="s">
        <v>3</v>
      </c>
      <c r="U6" s="2"/>
      <c r="V6" s="2"/>
      <c r="W6" s="2" t="s">
        <v>1</v>
      </c>
      <c r="X6" s="2" t="s">
        <v>6</v>
      </c>
      <c r="Y6" s="11" t="s">
        <v>53</v>
      </c>
      <c r="Z6" s="2" t="s">
        <v>7</v>
      </c>
      <c r="AA6" s="2" t="s">
        <v>3</v>
      </c>
      <c r="AB6" s="2"/>
      <c r="AC6" s="11" t="s">
        <v>35</v>
      </c>
      <c r="AE6" s="2" t="s">
        <v>0</v>
      </c>
      <c r="AF6" s="2" t="s">
        <v>1</v>
      </c>
      <c r="AG6" s="2" t="s">
        <v>2</v>
      </c>
      <c r="AH6" s="2" t="s">
        <v>42</v>
      </c>
      <c r="AI6" s="2" t="s">
        <v>3</v>
      </c>
      <c r="AJ6" s="2"/>
      <c r="AK6" s="2"/>
      <c r="AL6" s="2" t="s">
        <v>1</v>
      </c>
      <c r="AM6" s="2" t="s">
        <v>6</v>
      </c>
      <c r="AN6" s="11" t="s">
        <v>53</v>
      </c>
      <c r="AO6" s="2" t="s">
        <v>7</v>
      </c>
      <c r="AP6" s="2" t="s">
        <v>3</v>
      </c>
      <c r="AQ6" s="2"/>
      <c r="AR6" s="11" t="s">
        <v>35</v>
      </c>
      <c r="AT6" s="2" t="s">
        <v>0</v>
      </c>
      <c r="AU6" s="2" t="s">
        <v>1</v>
      </c>
      <c r="AV6" s="2" t="s">
        <v>2</v>
      </c>
      <c r="AW6" s="2" t="s">
        <v>42</v>
      </c>
      <c r="AX6" s="2" t="s">
        <v>3</v>
      </c>
      <c r="AY6" s="2"/>
      <c r="AZ6" s="2"/>
      <c r="BA6" s="2" t="s">
        <v>1</v>
      </c>
      <c r="BB6" s="2" t="s">
        <v>6</v>
      </c>
      <c r="BC6" s="2" t="s">
        <v>7</v>
      </c>
      <c r="BD6" s="2" t="s">
        <v>3</v>
      </c>
      <c r="BE6" s="2"/>
      <c r="BF6" s="11" t="s">
        <v>35</v>
      </c>
    </row>
    <row r="7" spans="1:58" x14ac:dyDescent="0.35">
      <c r="A7" s="2" t="s">
        <v>8</v>
      </c>
      <c r="B7" s="5">
        <v>19957.009999999998</v>
      </c>
      <c r="C7" s="4">
        <v>0</v>
      </c>
      <c r="D7" s="4">
        <v>0</v>
      </c>
      <c r="E7" s="5">
        <f>B7+C7</f>
        <v>19957.009999999998</v>
      </c>
      <c r="F7" s="2"/>
      <c r="G7" s="2"/>
      <c r="H7" s="5">
        <v>4438.7299999999996</v>
      </c>
      <c r="I7" s="5">
        <v>1648.24</v>
      </c>
      <c r="J7" s="4"/>
      <c r="K7" s="4"/>
      <c r="L7" s="5">
        <f>SUM(H7:K7)</f>
        <v>6086.9699999999993</v>
      </c>
      <c r="M7" s="2"/>
      <c r="N7" s="6">
        <f t="shared" ref="N7:N19" si="0">E7-L7</f>
        <v>13870.039999999999</v>
      </c>
      <c r="O7" s="1"/>
      <c r="P7" s="2" t="s">
        <v>8</v>
      </c>
      <c r="Q7" s="79">
        <v>19497</v>
      </c>
      <c r="R7" s="4">
        <v>0</v>
      </c>
      <c r="S7" s="4">
        <v>0</v>
      </c>
      <c r="T7" s="5">
        <f>Q7+R7</f>
        <v>19497</v>
      </c>
      <c r="U7" s="2"/>
      <c r="V7" s="2"/>
      <c r="W7" s="4">
        <v>4443.28</v>
      </c>
      <c r="X7" s="4">
        <v>400</v>
      </c>
      <c r="Y7" s="4"/>
      <c r="Z7" s="4"/>
      <c r="AA7" s="5">
        <f>SUM(W7:Z7)</f>
        <v>4843.28</v>
      </c>
      <c r="AB7" s="2"/>
      <c r="AC7" s="6">
        <f t="shared" ref="AC7:AC19" si="1">T7-AA7</f>
        <v>14653.720000000001</v>
      </c>
      <c r="AE7" s="2" t="s">
        <v>8</v>
      </c>
      <c r="AF7" s="4">
        <v>18413</v>
      </c>
      <c r="AG7" s="4">
        <v>5140</v>
      </c>
      <c r="AH7" s="4"/>
      <c r="AI7" s="5">
        <f>AF7+AG7</f>
        <v>23553</v>
      </c>
      <c r="AJ7" s="2"/>
      <c r="AK7" s="2"/>
      <c r="AL7" s="4">
        <v>4532.59</v>
      </c>
      <c r="AM7" s="4">
        <v>5326.31</v>
      </c>
      <c r="AN7" s="4"/>
      <c r="AO7" s="4">
        <v>0</v>
      </c>
      <c r="AP7" s="5">
        <f>SUM(AL7:AO7)</f>
        <v>9858.9000000000015</v>
      </c>
      <c r="AQ7" s="2"/>
      <c r="AR7" s="6">
        <f t="shared" ref="AR7:AR19" si="2">AI7-AP7</f>
        <v>13694.099999999999</v>
      </c>
      <c r="AT7" s="2" t="s">
        <v>8</v>
      </c>
      <c r="AU7" s="4">
        <v>13096.5</v>
      </c>
      <c r="AV7" s="4">
        <v>9714.42</v>
      </c>
      <c r="AW7" s="4"/>
      <c r="AX7" s="5">
        <f>AU7+AV7</f>
        <v>22810.92</v>
      </c>
      <c r="AY7" s="2"/>
      <c r="AZ7" s="2"/>
      <c r="BA7" s="4">
        <v>4527.59</v>
      </c>
      <c r="BB7" s="4">
        <v>11294.93</v>
      </c>
      <c r="BC7" s="4">
        <v>34</v>
      </c>
      <c r="BD7" s="5">
        <f>SUM(BA7:BC7)</f>
        <v>15856.52</v>
      </c>
      <c r="BE7" s="2"/>
      <c r="BF7" s="6">
        <f t="shared" ref="BF7:BF19" si="3">AX7-BD7</f>
        <v>6954.3999999999978</v>
      </c>
    </row>
    <row r="8" spans="1:58" x14ac:dyDescent="0.35">
      <c r="A8" s="2" t="s">
        <v>9</v>
      </c>
      <c r="B8" s="5">
        <v>12650.57</v>
      </c>
      <c r="C8" s="4">
        <v>780</v>
      </c>
      <c r="D8" s="4"/>
      <c r="E8" s="5">
        <f t="shared" ref="E8:E11" si="4">B8+C8</f>
        <v>13430.57</v>
      </c>
      <c r="F8" s="2"/>
      <c r="G8" s="2"/>
      <c r="H8" s="5">
        <v>4472.72</v>
      </c>
      <c r="I8" s="5">
        <v>9848.81</v>
      </c>
      <c r="J8" s="4"/>
      <c r="K8" s="4"/>
      <c r="L8" s="5">
        <f t="shared" ref="L8:L15" si="5">SUM(H8:K8)</f>
        <v>14321.529999999999</v>
      </c>
      <c r="M8" s="2"/>
      <c r="N8" s="6">
        <f t="shared" si="0"/>
        <v>-890.95999999999913</v>
      </c>
      <c r="O8" s="1"/>
      <c r="P8" s="2" t="s">
        <v>9</v>
      </c>
      <c r="Q8" s="79">
        <v>15687.45</v>
      </c>
      <c r="R8" s="4">
        <v>0</v>
      </c>
      <c r="S8" s="4">
        <v>0</v>
      </c>
      <c r="T8" s="5">
        <f t="shared" ref="T8:T11" si="6">Q8+R8</f>
        <v>15687.45</v>
      </c>
      <c r="U8" s="2"/>
      <c r="V8" s="2"/>
      <c r="W8" s="4">
        <v>4436.7</v>
      </c>
      <c r="X8" s="4">
        <v>0</v>
      </c>
      <c r="Y8" s="4"/>
      <c r="Z8" s="4"/>
      <c r="AA8" s="5">
        <f t="shared" ref="AA8:AA15" si="7">SUM(W8:Z8)</f>
        <v>4436.7</v>
      </c>
      <c r="AB8" s="2"/>
      <c r="AC8" s="6">
        <f t="shared" si="1"/>
        <v>11250.75</v>
      </c>
      <c r="AE8" s="2" t="s">
        <v>9</v>
      </c>
      <c r="AF8" s="4">
        <v>11452</v>
      </c>
      <c r="AG8" s="4">
        <v>645</v>
      </c>
      <c r="AH8" s="4"/>
      <c r="AI8" s="5">
        <f t="shared" ref="AI8:AI18" si="8">AF8+AG8</f>
        <v>12097</v>
      </c>
      <c r="AJ8" s="2"/>
      <c r="AK8" s="2"/>
      <c r="AL8" s="4">
        <v>4460.2</v>
      </c>
      <c r="AM8" s="4">
        <v>9426.35</v>
      </c>
      <c r="AN8" s="4"/>
      <c r="AO8" s="4"/>
      <c r="AP8" s="5">
        <f t="shared" ref="AP8:AP15" si="9">SUM(AL8:AO8)</f>
        <v>13886.55</v>
      </c>
      <c r="AQ8" s="2"/>
      <c r="AR8" s="6">
        <f t="shared" si="2"/>
        <v>-1789.5499999999993</v>
      </c>
      <c r="AT8" s="2" t="s">
        <v>9</v>
      </c>
      <c r="AU8" s="4">
        <v>13877</v>
      </c>
      <c r="AV8" s="4">
        <v>635</v>
      </c>
      <c r="AW8" s="4"/>
      <c r="AX8" s="5">
        <f t="shared" ref="AX8:AX18" si="10">AU8+AV8</f>
        <v>14512</v>
      </c>
      <c r="AY8" s="2"/>
      <c r="AZ8" s="2"/>
      <c r="BA8" s="4">
        <v>2307.48</v>
      </c>
      <c r="BB8" s="4">
        <v>1800</v>
      </c>
      <c r="BC8" s="4">
        <v>0</v>
      </c>
      <c r="BD8" s="5">
        <f t="shared" ref="BD8:BD18" si="11">SUM(BA8:BC8)</f>
        <v>4107.4799999999996</v>
      </c>
      <c r="BE8" s="2"/>
      <c r="BF8" s="6">
        <f t="shared" si="3"/>
        <v>10404.52</v>
      </c>
    </row>
    <row r="9" spans="1:58" x14ac:dyDescent="0.35">
      <c r="A9" s="2" t="s">
        <v>10</v>
      </c>
      <c r="B9" s="5">
        <v>13367.95</v>
      </c>
      <c r="C9" s="75">
        <v>5720.95</v>
      </c>
      <c r="D9" s="4"/>
      <c r="E9" s="5">
        <f t="shared" si="4"/>
        <v>19088.900000000001</v>
      </c>
      <c r="F9" s="2"/>
      <c r="G9" s="2"/>
      <c r="H9" s="5">
        <v>4393.0600000000004</v>
      </c>
      <c r="I9" s="5">
        <v>12209.87</v>
      </c>
      <c r="J9" s="4"/>
      <c r="K9" s="4"/>
      <c r="L9" s="5">
        <f t="shared" si="5"/>
        <v>16602.93</v>
      </c>
      <c r="M9" s="2"/>
      <c r="N9" s="6">
        <f t="shared" si="0"/>
        <v>2485.9700000000012</v>
      </c>
      <c r="O9" s="1"/>
      <c r="P9" s="2" t="s">
        <v>10</v>
      </c>
      <c r="Q9" s="79">
        <v>14041.81</v>
      </c>
      <c r="R9" s="4">
        <v>0</v>
      </c>
      <c r="S9" s="4">
        <v>0</v>
      </c>
      <c r="T9" s="5">
        <f t="shared" si="6"/>
        <v>14041.81</v>
      </c>
      <c r="U9" s="2"/>
      <c r="V9" s="2"/>
      <c r="W9" s="4">
        <v>4361.95</v>
      </c>
      <c r="X9" s="4">
        <v>0</v>
      </c>
      <c r="Y9" s="4"/>
      <c r="Z9" s="4"/>
      <c r="AA9" s="5">
        <f t="shared" si="7"/>
        <v>4361.95</v>
      </c>
      <c r="AB9" s="2"/>
      <c r="AC9" s="6">
        <f t="shared" si="1"/>
        <v>9679.86</v>
      </c>
      <c r="AE9" s="2" t="s">
        <v>10</v>
      </c>
      <c r="AF9" s="4">
        <v>5155.5200000000004</v>
      </c>
      <c r="AG9" s="4">
        <v>4120</v>
      </c>
      <c r="AH9" s="4"/>
      <c r="AI9" s="5">
        <f t="shared" si="8"/>
        <v>9275.52</v>
      </c>
      <c r="AJ9" s="2"/>
      <c r="AK9" s="2"/>
      <c r="AL9" s="4">
        <v>439.31</v>
      </c>
      <c r="AM9" s="4">
        <v>11860.95</v>
      </c>
      <c r="AN9" s="4"/>
      <c r="AO9" s="4"/>
      <c r="AP9" s="5">
        <f t="shared" si="9"/>
        <v>12300.26</v>
      </c>
      <c r="AQ9" s="2"/>
      <c r="AR9" s="6">
        <f t="shared" si="2"/>
        <v>-3024.74</v>
      </c>
      <c r="AT9" s="2" t="s">
        <v>10</v>
      </c>
      <c r="AU9" s="4">
        <v>2275</v>
      </c>
      <c r="AV9" s="4">
        <v>3590</v>
      </c>
      <c r="AW9" s="4"/>
      <c r="AX9" s="5">
        <f t="shared" si="10"/>
        <v>5865</v>
      </c>
      <c r="AY9" s="2"/>
      <c r="AZ9" s="2"/>
      <c r="BA9" s="4">
        <v>4488.29</v>
      </c>
      <c r="BB9" s="4">
        <v>30331.39</v>
      </c>
      <c r="BC9" s="4">
        <v>0</v>
      </c>
      <c r="BD9" s="5">
        <f t="shared" si="11"/>
        <v>34819.68</v>
      </c>
      <c r="BE9" s="2"/>
      <c r="BF9" s="6">
        <f t="shared" si="3"/>
        <v>-28954.68</v>
      </c>
    </row>
    <row r="10" spans="1:58" x14ac:dyDescent="0.35">
      <c r="A10" s="2" t="s">
        <v>11</v>
      </c>
      <c r="B10" s="5">
        <v>6254.37</v>
      </c>
      <c r="C10" s="49"/>
      <c r="D10" s="78">
        <v>18.7</v>
      </c>
      <c r="E10" s="77">
        <f>B10+C10+D10</f>
        <v>6273.07</v>
      </c>
      <c r="F10" s="75"/>
      <c r="G10" s="2"/>
      <c r="H10" s="5">
        <v>4451.9799999999996</v>
      </c>
      <c r="I10" s="5">
        <v>4998.24</v>
      </c>
      <c r="J10" s="4"/>
      <c r="K10" s="4"/>
      <c r="L10" s="5">
        <f t="shared" si="5"/>
        <v>9450.2199999999993</v>
      </c>
      <c r="M10" s="2"/>
      <c r="N10" s="6">
        <f t="shared" si="0"/>
        <v>-3177.1499999999996</v>
      </c>
      <c r="O10" s="1"/>
      <c r="P10" s="2" t="s">
        <v>11</v>
      </c>
      <c r="Q10" s="79">
        <v>12183.55</v>
      </c>
      <c r="R10" s="49">
        <v>400</v>
      </c>
      <c r="S10" s="4">
        <v>0</v>
      </c>
      <c r="T10" s="5">
        <f t="shared" si="6"/>
        <v>12583.55</v>
      </c>
      <c r="U10" s="2"/>
      <c r="V10" s="2"/>
      <c r="W10" s="4">
        <v>4327.8999999999996</v>
      </c>
      <c r="X10" s="4">
        <v>6209.88</v>
      </c>
      <c r="Y10" s="4"/>
      <c r="Z10" s="4"/>
      <c r="AA10" s="5">
        <f t="shared" si="7"/>
        <v>10537.779999999999</v>
      </c>
      <c r="AB10" s="2"/>
      <c r="AC10" s="6">
        <f t="shared" si="1"/>
        <v>2045.7700000000004</v>
      </c>
      <c r="AE10" s="2" t="s">
        <v>11</v>
      </c>
      <c r="AF10" s="49">
        <v>30765.439999999999</v>
      </c>
      <c r="AG10" s="49">
        <v>0</v>
      </c>
      <c r="AH10" s="4"/>
      <c r="AI10" s="5">
        <f t="shared" si="8"/>
        <v>30765.439999999999</v>
      </c>
      <c r="AJ10" s="2"/>
      <c r="AK10" s="2"/>
      <c r="AL10" s="4">
        <v>4348.6400000000003</v>
      </c>
      <c r="AM10" s="4">
        <v>748.24</v>
      </c>
      <c r="AN10" s="4"/>
      <c r="AO10" s="4"/>
      <c r="AP10" s="5">
        <f t="shared" si="9"/>
        <v>5096.88</v>
      </c>
      <c r="AQ10" s="2"/>
      <c r="AR10" s="6">
        <f t="shared" si="2"/>
        <v>25668.559999999998</v>
      </c>
      <c r="AT10" s="2" t="s">
        <v>11</v>
      </c>
      <c r="AU10" s="4">
        <v>19930</v>
      </c>
      <c r="AV10" s="4">
        <v>0</v>
      </c>
      <c r="AW10" s="4"/>
      <c r="AX10" s="5">
        <f t="shared" si="10"/>
        <v>19930</v>
      </c>
      <c r="AY10" s="2"/>
      <c r="AZ10" s="2"/>
      <c r="BA10" s="4">
        <v>4399.8100000000004</v>
      </c>
      <c r="BB10" s="4">
        <v>1709.49</v>
      </c>
      <c r="BC10" s="4">
        <v>155.61000000000001</v>
      </c>
      <c r="BD10" s="5">
        <f t="shared" si="11"/>
        <v>6264.91</v>
      </c>
      <c r="BE10" s="2"/>
      <c r="BF10" s="6">
        <f t="shared" si="3"/>
        <v>13665.09</v>
      </c>
    </row>
    <row r="11" spans="1:58" x14ac:dyDescent="0.35">
      <c r="A11" s="2" t="s">
        <v>12</v>
      </c>
      <c r="B11" s="5">
        <v>7130.79</v>
      </c>
      <c r="C11" s="4">
        <v>190</v>
      </c>
      <c r="D11" s="4"/>
      <c r="E11" s="5">
        <f t="shared" si="4"/>
        <v>7320.79</v>
      </c>
      <c r="F11" s="2"/>
      <c r="G11" s="2"/>
      <c r="H11" s="5">
        <v>4329.21</v>
      </c>
      <c r="I11" s="5">
        <v>0</v>
      </c>
      <c r="J11" s="4"/>
      <c r="K11" s="4"/>
      <c r="L11" s="5">
        <f t="shared" si="5"/>
        <v>4329.21</v>
      </c>
      <c r="M11" s="2"/>
      <c r="N11" s="6">
        <f t="shared" si="0"/>
        <v>2991.58</v>
      </c>
      <c r="O11" s="1"/>
      <c r="P11" s="2" t="s">
        <v>12</v>
      </c>
      <c r="Q11" s="79">
        <v>3048.55</v>
      </c>
      <c r="R11" s="4">
        <v>0</v>
      </c>
      <c r="S11" s="4">
        <v>0</v>
      </c>
      <c r="T11" s="5">
        <f t="shared" si="6"/>
        <v>3048.55</v>
      </c>
      <c r="U11" s="2"/>
      <c r="V11" s="2"/>
      <c r="W11" s="4">
        <v>4327.8999999999996</v>
      </c>
      <c r="X11" s="4">
        <v>0</v>
      </c>
      <c r="Y11" s="4"/>
      <c r="Z11" s="4"/>
      <c r="AA11" s="5">
        <f t="shared" si="7"/>
        <v>4327.8999999999996</v>
      </c>
      <c r="AB11" s="2"/>
      <c r="AC11" s="6">
        <f t="shared" si="1"/>
        <v>-1279.3499999999995</v>
      </c>
      <c r="AE11" s="2" t="s">
        <v>12</v>
      </c>
      <c r="AF11" s="4">
        <v>3280</v>
      </c>
      <c r="AG11" s="4">
        <v>0</v>
      </c>
      <c r="AH11" s="4"/>
      <c r="AI11" s="5">
        <f t="shared" si="8"/>
        <v>3280</v>
      </c>
      <c r="AJ11" s="2"/>
      <c r="AK11" s="2"/>
      <c r="AL11" s="4">
        <v>4327.99</v>
      </c>
      <c r="AM11" s="4">
        <v>0</v>
      </c>
      <c r="AN11" s="4"/>
      <c r="AO11" s="4"/>
      <c r="AP11" s="5">
        <f t="shared" si="9"/>
        <v>4327.99</v>
      </c>
      <c r="AQ11" s="2"/>
      <c r="AR11" s="6">
        <f t="shared" si="2"/>
        <v>-1047.9899999999998</v>
      </c>
      <c r="AT11" s="2" t="s">
        <v>12</v>
      </c>
      <c r="AU11" s="4">
        <v>5612</v>
      </c>
      <c r="AV11" s="4">
        <v>0</v>
      </c>
      <c r="AW11" s="4"/>
      <c r="AX11" s="5">
        <f t="shared" si="10"/>
        <v>5612</v>
      </c>
      <c r="AY11" s="2"/>
      <c r="AZ11" s="2"/>
      <c r="BA11" s="4">
        <v>4327.8999999999996</v>
      </c>
      <c r="BB11" s="4">
        <v>23482.92</v>
      </c>
      <c r="BC11" s="4">
        <v>0</v>
      </c>
      <c r="BD11" s="5">
        <f t="shared" si="11"/>
        <v>27810.82</v>
      </c>
      <c r="BE11" s="2"/>
      <c r="BF11" s="6">
        <f t="shared" si="3"/>
        <v>-22198.82</v>
      </c>
    </row>
    <row r="12" spans="1:58" x14ac:dyDescent="0.35">
      <c r="A12" s="2" t="s">
        <v>13</v>
      </c>
      <c r="B12" s="5">
        <v>843.76</v>
      </c>
      <c r="C12" s="4" t="s">
        <v>62</v>
      </c>
      <c r="D12" s="4" t="s">
        <v>62</v>
      </c>
      <c r="E12" s="5">
        <f>SUM(B12:D12)</f>
        <v>843.76</v>
      </c>
      <c r="F12" s="2"/>
      <c r="G12" s="2"/>
      <c r="H12" s="5">
        <v>4353.5</v>
      </c>
      <c r="I12" s="5"/>
      <c r="J12" s="4"/>
      <c r="K12" s="4"/>
      <c r="L12" s="5">
        <f t="shared" si="5"/>
        <v>4353.5</v>
      </c>
      <c r="M12" s="2"/>
      <c r="N12" s="6">
        <f t="shared" si="0"/>
        <v>-3509.74</v>
      </c>
      <c r="O12" s="1"/>
      <c r="P12" s="2" t="s">
        <v>13</v>
      </c>
      <c r="Q12" s="79">
        <v>2044.16</v>
      </c>
      <c r="R12" s="4">
        <v>800</v>
      </c>
      <c r="S12" s="4">
        <v>43.8</v>
      </c>
      <c r="T12" s="5">
        <f>Q12+R12+S12</f>
        <v>2887.96</v>
      </c>
      <c r="U12" s="2"/>
      <c r="V12" s="2"/>
      <c r="W12" s="4">
        <v>4327.8999999999996</v>
      </c>
      <c r="X12" s="4"/>
      <c r="Y12" s="4"/>
      <c r="Z12" s="4"/>
      <c r="AA12" s="5">
        <f t="shared" si="7"/>
        <v>4327.8999999999996</v>
      </c>
      <c r="AB12" s="2"/>
      <c r="AC12" s="6">
        <f t="shared" si="1"/>
        <v>-1439.9399999999996</v>
      </c>
      <c r="AE12" s="2" t="s">
        <v>13</v>
      </c>
      <c r="AF12" s="4">
        <v>24211</v>
      </c>
      <c r="AG12" s="4">
        <v>0</v>
      </c>
      <c r="AH12" s="4"/>
      <c r="AI12" s="5">
        <f t="shared" si="8"/>
        <v>24211</v>
      </c>
      <c r="AJ12" s="2"/>
      <c r="AK12" s="2"/>
      <c r="AL12" s="4">
        <v>4443.6899999999996</v>
      </c>
      <c r="AM12" s="4">
        <v>11338.94</v>
      </c>
      <c r="AN12" s="4"/>
      <c r="AO12" s="4"/>
      <c r="AP12" s="5">
        <f t="shared" si="9"/>
        <v>15782.630000000001</v>
      </c>
      <c r="AQ12" s="2"/>
      <c r="AR12" s="6">
        <f t="shared" si="2"/>
        <v>8428.369999999999</v>
      </c>
      <c r="AT12" s="2" t="s">
        <v>13</v>
      </c>
      <c r="AU12" s="4">
        <v>3542</v>
      </c>
      <c r="AV12" s="4">
        <v>0</v>
      </c>
      <c r="AW12" s="4"/>
      <c r="AX12" s="5">
        <f t="shared" si="10"/>
        <v>3542</v>
      </c>
      <c r="AY12" s="2"/>
      <c r="AZ12" s="2"/>
      <c r="BA12" s="4">
        <v>4327.8999999999996</v>
      </c>
      <c r="BB12" s="4">
        <v>2300</v>
      </c>
      <c r="BC12" s="4">
        <v>0</v>
      </c>
      <c r="BD12" s="5">
        <f t="shared" si="11"/>
        <v>6627.9</v>
      </c>
      <c r="BE12" s="2"/>
      <c r="BF12" s="6">
        <f t="shared" si="3"/>
        <v>-3085.8999999999996</v>
      </c>
    </row>
    <row r="13" spans="1:58" x14ac:dyDescent="0.35">
      <c r="A13" s="2" t="s">
        <v>14</v>
      </c>
      <c r="B13" s="5">
        <v>1488</v>
      </c>
      <c r="C13" s="4">
        <v>0</v>
      </c>
      <c r="D13" s="4"/>
      <c r="E13" s="5">
        <f t="shared" ref="E13:E18" si="12">B13+C13+D13</f>
        <v>1488</v>
      </c>
      <c r="F13" s="2"/>
      <c r="G13" s="2"/>
      <c r="H13" s="5">
        <v>4327.8999999999996</v>
      </c>
      <c r="I13" s="5">
        <v>13355.06</v>
      </c>
      <c r="J13" s="4"/>
      <c r="K13" s="4"/>
      <c r="L13" s="5">
        <f t="shared" si="5"/>
        <v>17682.96</v>
      </c>
      <c r="M13" s="2"/>
      <c r="N13" s="6">
        <f t="shared" si="0"/>
        <v>-16194.96</v>
      </c>
      <c r="O13" s="1"/>
      <c r="P13" s="2" t="s">
        <v>14</v>
      </c>
      <c r="Q13" s="79">
        <v>2909.7</v>
      </c>
      <c r="R13" s="4">
        <v>1500</v>
      </c>
      <c r="S13" s="4">
        <v>0</v>
      </c>
      <c r="T13" s="5">
        <f t="shared" ref="T13:T18" si="13">Q13+R13+S13</f>
        <v>4409.7</v>
      </c>
      <c r="U13" s="2"/>
      <c r="V13" s="2"/>
      <c r="W13" s="4">
        <v>4306</v>
      </c>
      <c r="X13" s="4">
        <v>4383.58</v>
      </c>
      <c r="Y13" s="4"/>
      <c r="Z13" s="4">
        <v>43.8</v>
      </c>
      <c r="AA13" s="5">
        <f t="shared" si="7"/>
        <v>8733.3799999999992</v>
      </c>
      <c r="AB13" s="2"/>
      <c r="AC13" s="6">
        <f t="shared" si="1"/>
        <v>-4323.6799999999994</v>
      </c>
      <c r="AE13" s="2" t="s">
        <v>14</v>
      </c>
      <c r="AF13" s="4">
        <v>6254</v>
      </c>
      <c r="AG13" s="4">
        <v>1496</v>
      </c>
      <c r="AH13" s="4"/>
      <c r="AI13" s="5">
        <f t="shared" si="8"/>
        <v>7750</v>
      </c>
      <c r="AJ13" s="2"/>
      <c r="AK13" s="2"/>
      <c r="AL13" s="4">
        <v>4661.7</v>
      </c>
      <c r="AM13" s="4">
        <v>30504.77</v>
      </c>
      <c r="AN13" s="4"/>
      <c r="AO13" s="4">
        <v>210.54</v>
      </c>
      <c r="AP13" s="5">
        <f t="shared" si="9"/>
        <v>35377.01</v>
      </c>
      <c r="AQ13" s="2"/>
      <c r="AR13" s="6">
        <f t="shared" si="2"/>
        <v>-27627.010000000002</v>
      </c>
      <c r="AT13" s="2" t="s">
        <v>14</v>
      </c>
      <c r="AU13" s="4">
        <v>1410</v>
      </c>
      <c r="AV13" s="4">
        <v>0</v>
      </c>
      <c r="AW13" s="4"/>
      <c r="AX13" s="5">
        <f t="shared" si="10"/>
        <v>1410</v>
      </c>
      <c r="AY13" s="2"/>
      <c r="AZ13" s="2"/>
      <c r="BA13" s="4">
        <v>4327.8999999999996</v>
      </c>
      <c r="BB13" s="4">
        <v>0</v>
      </c>
      <c r="BC13" s="4"/>
      <c r="BD13" s="5">
        <f t="shared" si="11"/>
        <v>4327.8999999999996</v>
      </c>
      <c r="BE13" s="2"/>
      <c r="BF13" s="6">
        <f t="shared" si="3"/>
        <v>-2917.8999999999996</v>
      </c>
    </row>
    <row r="14" spans="1:58" x14ac:dyDescent="0.35">
      <c r="A14" s="2" t="s">
        <v>15</v>
      </c>
      <c r="B14" s="5">
        <v>721.52</v>
      </c>
      <c r="C14" s="4">
        <v>0</v>
      </c>
      <c r="D14" s="4"/>
      <c r="E14" s="5">
        <f t="shared" si="12"/>
        <v>721.52</v>
      </c>
      <c r="F14" s="2"/>
      <c r="G14" s="2"/>
      <c r="H14" s="5">
        <v>4327.8999999999996</v>
      </c>
      <c r="I14" s="5">
        <v>6359</v>
      </c>
      <c r="J14" s="4"/>
      <c r="K14" s="4"/>
      <c r="L14" s="5">
        <f t="shared" si="5"/>
        <v>10686.9</v>
      </c>
      <c r="M14" s="2"/>
      <c r="N14" s="6">
        <f t="shared" si="0"/>
        <v>-9965.3799999999992</v>
      </c>
      <c r="O14" s="1"/>
      <c r="P14" s="2" t="s">
        <v>15</v>
      </c>
      <c r="Q14" s="79">
        <v>962.16</v>
      </c>
      <c r="R14" s="4">
        <v>0</v>
      </c>
      <c r="S14" s="4">
        <v>0</v>
      </c>
      <c r="T14" s="5">
        <f t="shared" si="13"/>
        <v>962.16</v>
      </c>
      <c r="U14" s="2"/>
      <c r="V14" s="2"/>
      <c r="W14" s="4">
        <v>4306</v>
      </c>
      <c r="X14" s="4">
        <v>3880</v>
      </c>
      <c r="Y14" s="4"/>
      <c r="Z14" s="4"/>
      <c r="AA14" s="5">
        <f t="shared" si="7"/>
        <v>8186</v>
      </c>
      <c r="AB14" s="2"/>
      <c r="AC14" s="6">
        <f t="shared" si="1"/>
        <v>-7223.84</v>
      </c>
      <c r="AE14" s="2" t="s">
        <v>15</v>
      </c>
      <c r="AF14" s="4">
        <v>6014</v>
      </c>
      <c r="AG14" s="4">
        <v>2984.5</v>
      </c>
      <c r="AH14" s="4"/>
      <c r="AI14" s="5">
        <f t="shared" si="8"/>
        <v>8998.5</v>
      </c>
      <c r="AJ14" s="2"/>
      <c r="AK14" s="2"/>
      <c r="AL14" s="4">
        <v>4422.5600000000004</v>
      </c>
      <c r="AM14" s="4">
        <v>1348.83</v>
      </c>
      <c r="AN14" s="4"/>
      <c r="AO14" s="4"/>
      <c r="AP14" s="5">
        <f t="shared" si="9"/>
        <v>5771.39</v>
      </c>
      <c r="AQ14" s="2"/>
      <c r="AR14" s="6">
        <f t="shared" si="2"/>
        <v>3227.1099999999997</v>
      </c>
      <c r="AT14" s="2" t="s">
        <v>15</v>
      </c>
      <c r="AU14" s="4">
        <v>2065</v>
      </c>
      <c r="AV14" s="4"/>
      <c r="AW14" s="4"/>
      <c r="AX14" s="5">
        <f t="shared" si="10"/>
        <v>2065</v>
      </c>
      <c r="AY14" s="2"/>
      <c r="AZ14" s="2"/>
      <c r="BA14" s="4">
        <v>4365.7299999999996</v>
      </c>
      <c r="BB14" s="4">
        <v>11320.07</v>
      </c>
      <c r="BC14" s="4"/>
      <c r="BD14" s="5">
        <f t="shared" si="11"/>
        <v>15685.8</v>
      </c>
      <c r="BE14" s="2"/>
      <c r="BF14" s="6">
        <f t="shared" si="3"/>
        <v>-13620.8</v>
      </c>
    </row>
    <row r="15" spans="1:58" x14ac:dyDescent="0.35">
      <c r="A15" s="2" t="s">
        <v>16</v>
      </c>
      <c r="B15" s="5">
        <v>463.97</v>
      </c>
      <c r="C15" s="4"/>
      <c r="D15" s="4"/>
      <c r="E15" s="5">
        <f t="shared" si="12"/>
        <v>463.97</v>
      </c>
      <c r="F15" s="2"/>
      <c r="G15" s="2"/>
      <c r="H15" s="5">
        <v>7199.24</v>
      </c>
      <c r="I15" s="5">
        <v>4328.67</v>
      </c>
      <c r="J15" s="4">
        <v>0</v>
      </c>
      <c r="K15" s="4"/>
      <c r="L15" s="5">
        <f t="shared" si="5"/>
        <v>11527.91</v>
      </c>
      <c r="M15" s="2"/>
      <c r="N15" s="6">
        <f t="shared" si="0"/>
        <v>-11063.94</v>
      </c>
      <c r="O15" s="1"/>
      <c r="P15" s="2" t="s">
        <v>16</v>
      </c>
      <c r="Q15" s="79">
        <v>6060.04</v>
      </c>
      <c r="R15" s="4">
        <v>2130</v>
      </c>
      <c r="S15" s="4">
        <v>0</v>
      </c>
      <c r="T15" s="5">
        <f t="shared" si="13"/>
        <v>8190.04</v>
      </c>
      <c r="U15" s="2"/>
      <c r="V15" s="2"/>
      <c r="W15" s="4">
        <v>4331.1899999999996</v>
      </c>
      <c r="X15" s="4">
        <v>0</v>
      </c>
      <c r="Y15" s="4">
        <v>0</v>
      </c>
      <c r="Z15" s="4"/>
      <c r="AA15" s="5">
        <f t="shared" si="7"/>
        <v>4331.1899999999996</v>
      </c>
      <c r="AB15" s="2"/>
      <c r="AC15" s="6">
        <f t="shared" si="1"/>
        <v>3858.8500000000004</v>
      </c>
      <c r="AE15" s="2" t="s">
        <v>16</v>
      </c>
      <c r="AF15" s="4">
        <v>3355</v>
      </c>
      <c r="AG15" s="4">
        <v>209</v>
      </c>
      <c r="AH15" s="4"/>
      <c r="AI15" s="5">
        <f t="shared" si="8"/>
        <v>3564</v>
      </c>
      <c r="AJ15" s="2"/>
      <c r="AK15" s="2"/>
      <c r="AL15" s="4">
        <v>4379.71</v>
      </c>
      <c r="AM15" s="4">
        <v>620</v>
      </c>
      <c r="AN15" s="4"/>
      <c r="AO15" s="4"/>
      <c r="AP15" s="5">
        <f t="shared" si="9"/>
        <v>4999.71</v>
      </c>
      <c r="AQ15" s="2"/>
      <c r="AR15" s="6">
        <f t="shared" si="2"/>
        <v>-1435.71</v>
      </c>
      <c r="AT15" s="2" t="s">
        <v>16</v>
      </c>
      <c r="AU15" s="4">
        <v>5523</v>
      </c>
      <c r="AV15" s="4">
        <v>9649.82</v>
      </c>
      <c r="AW15" s="4">
        <v>165</v>
      </c>
      <c r="AX15" s="5">
        <f>AU15+AV15+AW15</f>
        <v>15337.82</v>
      </c>
      <c r="AY15" s="2"/>
      <c r="AZ15" s="2"/>
      <c r="BA15" s="4">
        <v>4350.12</v>
      </c>
      <c r="BB15" s="4">
        <v>0</v>
      </c>
      <c r="BC15" s="4">
        <v>0</v>
      </c>
      <c r="BD15" s="5">
        <f t="shared" si="11"/>
        <v>4350.12</v>
      </c>
      <c r="BE15" s="2"/>
      <c r="BF15" s="6">
        <f t="shared" si="3"/>
        <v>10987.7</v>
      </c>
    </row>
    <row r="16" spans="1:58" x14ac:dyDescent="0.35">
      <c r="A16" s="2" t="s">
        <v>17</v>
      </c>
      <c r="B16" s="5"/>
      <c r="C16" s="4"/>
      <c r="D16" s="4"/>
      <c r="E16" s="5">
        <f t="shared" si="12"/>
        <v>0</v>
      </c>
      <c r="F16" s="2"/>
      <c r="G16" s="2"/>
      <c r="H16" s="4"/>
      <c r="I16" s="4"/>
      <c r="J16" s="4"/>
      <c r="K16" s="4"/>
      <c r="L16" s="5">
        <f>H16+I16+K16</f>
        <v>0</v>
      </c>
      <c r="M16" s="2"/>
      <c r="N16" s="6">
        <f t="shared" si="0"/>
        <v>0</v>
      </c>
      <c r="O16" s="1"/>
      <c r="P16" s="2" t="s">
        <v>17</v>
      </c>
      <c r="Q16" s="80">
        <v>1140</v>
      </c>
      <c r="R16" s="4">
        <v>780</v>
      </c>
      <c r="S16" s="4">
        <v>0</v>
      </c>
      <c r="T16" s="5">
        <f t="shared" si="13"/>
        <v>1920</v>
      </c>
      <c r="U16" s="2"/>
      <c r="V16" s="2"/>
      <c r="W16" s="4">
        <v>2414.27</v>
      </c>
      <c r="X16" s="4">
        <v>6351.2</v>
      </c>
      <c r="Y16" s="4"/>
      <c r="Z16" s="4"/>
      <c r="AA16" s="5">
        <f>W16+X16+Z16</f>
        <v>8765.4699999999993</v>
      </c>
      <c r="AB16" s="2"/>
      <c r="AC16" s="6">
        <f t="shared" si="1"/>
        <v>-6845.4699999999993</v>
      </c>
      <c r="AE16" s="2" t="s">
        <v>17</v>
      </c>
      <c r="AF16" s="4">
        <v>40</v>
      </c>
      <c r="AG16" s="4">
        <v>0</v>
      </c>
      <c r="AH16" s="4"/>
      <c r="AI16" s="5">
        <f t="shared" si="8"/>
        <v>40</v>
      </c>
      <c r="AJ16" s="2"/>
      <c r="AK16" s="2"/>
      <c r="AL16" s="4">
        <v>4364.33</v>
      </c>
      <c r="AM16" s="4">
        <v>15569.9</v>
      </c>
      <c r="AN16" s="4"/>
      <c r="AO16" s="4"/>
      <c r="AP16" s="5">
        <f>AL16+AM16+AO16</f>
        <v>19934.23</v>
      </c>
      <c r="AQ16" s="2"/>
      <c r="AR16" s="6">
        <f t="shared" si="2"/>
        <v>-19894.23</v>
      </c>
      <c r="AT16" s="2" t="s">
        <v>17</v>
      </c>
      <c r="AU16" s="4">
        <v>37679</v>
      </c>
      <c r="AV16" s="4">
        <v>6250</v>
      </c>
      <c r="AW16" s="4"/>
      <c r="AX16" s="5">
        <f t="shared" si="10"/>
        <v>43929</v>
      </c>
      <c r="AY16" s="2"/>
      <c r="AZ16" s="2"/>
      <c r="BA16" s="4">
        <v>4978.83</v>
      </c>
      <c r="BB16" s="4">
        <v>1834.85</v>
      </c>
      <c r="BC16" s="4">
        <v>4</v>
      </c>
      <c r="BD16" s="5">
        <f t="shared" si="11"/>
        <v>6817.68</v>
      </c>
      <c r="BE16" s="2"/>
      <c r="BF16" s="6">
        <f t="shared" si="3"/>
        <v>37111.32</v>
      </c>
    </row>
    <row r="17" spans="1:58" x14ac:dyDescent="0.35">
      <c r="A17" s="2" t="s">
        <v>18</v>
      </c>
      <c r="B17" s="52"/>
      <c r="C17" s="62"/>
      <c r="D17" s="17"/>
      <c r="E17" s="5">
        <f t="shared" si="12"/>
        <v>0</v>
      </c>
      <c r="F17" s="2"/>
      <c r="G17" s="2"/>
      <c r="H17" s="17"/>
      <c r="I17" s="51"/>
      <c r="J17" s="4"/>
      <c r="K17" s="4"/>
      <c r="L17" s="5">
        <f t="shared" ref="L17:L18" si="14">SUM(H17:K17)</f>
        <v>0</v>
      </c>
      <c r="M17" s="2"/>
      <c r="N17" s="6">
        <f t="shared" si="0"/>
        <v>0</v>
      </c>
      <c r="O17" s="1"/>
      <c r="P17" s="2" t="s">
        <v>18</v>
      </c>
      <c r="Q17" s="79">
        <v>280</v>
      </c>
      <c r="R17" s="62">
        <v>250</v>
      </c>
      <c r="S17" s="17">
        <v>0</v>
      </c>
      <c r="T17" s="5">
        <f t="shared" si="13"/>
        <v>530</v>
      </c>
      <c r="U17" s="2"/>
      <c r="V17" s="2"/>
      <c r="W17" s="17">
        <v>6541.62</v>
      </c>
      <c r="X17" s="51">
        <v>7100.63</v>
      </c>
      <c r="Y17" s="4"/>
      <c r="Z17" s="4"/>
      <c r="AA17" s="5">
        <f t="shared" ref="AA17:AA18" si="15">SUM(W17:Z17)</f>
        <v>13642.25</v>
      </c>
      <c r="AB17" s="2"/>
      <c r="AC17" s="6">
        <f t="shared" si="1"/>
        <v>-13112.25</v>
      </c>
      <c r="AE17" s="2" t="s">
        <v>18</v>
      </c>
      <c r="AF17" s="51">
        <v>30772</v>
      </c>
      <c r="AG17" s="62">
        <v>100</v>
      </c>
      <c r="AH17" s="17"/>
      <c r="AI17" s="52">
        <f t="shared" si="8"/>
        <v>30872</v>
      </c>
      <c r="AJ17" s="2"/>
      <c r="AK17" s="2"/>
      <c r="AL17" s="17">
        <v>4329.3599999999997</v>
      </c>
      <c r="AM17" s="51">
        <v>0</v>
      </c>
      <c r="AN17" s="4"/>
      <c r="AO17" s="4"/>
      <c r="AP17" s="5">
        <f t="shared" ref="AP17:AP18" si="16">SUM(AL17:AO17)</f>
        <v>4329.3599999999997</v>
      </c>
      <c r="AQ17" s="2"/>
      <c r="AR17" s="6">
        <f t="shared" si="2"/>
        <v>26542.639999999999</v>
      </c>
      <c r="AT17" s="2" t="s">
        <v>18</v>
      </c>
      <c r="AU17" s="17">
        <v>9462.5</v>
      </c>
      <c r="AV17" s="17">
        <v>1810</v>
      </c>
      <c r="AW17" s="17"/>
      <c r="AX17" s="18">
        <f t="shared" si="10"/>
        <v>11272.5</v>
      </c>
      <c r="AY17" s="2"/>
      <c r="AZ17" s="2"/>
      <c r="BA17" s="4">
        <v>4931.45</v>
      </c>
      <c r="BB17" s="4">
        <v>72686.64</v>
      </c>
      <c r="BC17" s="4"/>
      <c r="BD17" s="5">
        <f t="shared" si="11"/>
        <v>77618.09</v>
      </c>
      <c r="BE17" s="2"/>
      <c r="BF17" s="6">
        <f t="shared" si="3"/>
        <v>-66345.59</v>
      </c>
    </row>
    <row r="18" spans="1:58" x14ac:dyDescent="0.35">
      <c r="A18" s="2" t="s">
        <v>19</v>
      </c>
      <c r="B18" s="17"/>
      <c r="C18" s="17"/>
      <c r="D18" s="17"/>
      <c r="E18" s="5">
        <f t="shared" si="12"/>
        <v>0</v>
      </c>
      <c r="F18" s="2"/>
      <c r="G18" s="2"/>
      <c r="H18" s="17"/>
      <c r="I18" s="17"/>
      <c r="J18" s="4"/>
      <c r="K18" s="4"/>
      <c r="L18" s="5">
        <f t="shared" si="14"/>
        <v>0</v>
      </c>
      <c r="M18" s="2"/>
      <c r="N18" s="6">
        <f t="shared" si="0"/>
        <v>0</v>
      </c>
      <c r="O18" s="1"/>
      <c r="P18" s="2" t="s">
        <v>19</v>
      </c>
      <c r="Q18" s="79">
        <v>35093.99</v>
      </c>
      <c r="R18" s="17">
        <v>0</v>
      </c>
      <c r="S18" s="17">
        <v>0</v>
      </c>
      <c r="T18" s="5">
        <f t="shared" si="13"/>
        <v>35093.99</v>
      </c>
      <c r="U18" s="2"/>
      <c r="V18" s="2"/>
      <c r="W18" s="17">
        <v>4346.8500000000004</v>
      </c>
      <c r="X18" s="17">
        <v>21116.87</v>
      </c>
      <c r="Y18" s="4"/>
      <c r="Z18" s="4"/>
      <c r="AA18" s="5">
        <f t="shared" si="15"/>
        <v>25463.72</v>
      </c>
      <c r="AB18" s="2"/>
      <c r="AC18" s="6">
        <f t="shared" si="1"/>
        <v>9630.2699999999968</v>
      </c>
      <c r="AE18" s="2" t="s">
        <v>19</v>
      </c>
      <c r="AF18" s="17">
        <v>10705</v>
      </c>
      <c r="AG18" s="17"/>
      <c r="AH18" s="17"/>
      <c r="AI18" s="18">
        <f t="shared" si="8"/>
        <v>10705</v>
      </c>
      <c r="AJ18" s="2"/>
      <c r="AK18" s="2"/>
      <c r="AL18" s="17">
        <v>4348.8100000000004</v>
      </c>
      <c r="AM18" s="17">
        <v>7943.75</v>
      </c>
      <c r="AN18" s="4"/>
      <c r="AO18" s="4"/>
      <c r="AP18" s="5">
        <f t="shared" si="16"/>
        <v>12292.560000000001</v>
      </c>
      <c r="AQ18" s="2"/>
      <c r="AR18" s="6">
        <f t="shared" si="2"/>
        <v>-1587.5600000000013</v>
      </c>
      <c r="AT18" s="2" t="s">
        <v>19</v>
      </c>
      <c r="AU18" s="17">
        <v>35417</v>
      </c>
      <c r="AV18" s="17">
        <v>3160</v>
      </c>
      <c r="AW18" s="17"/>
      <c r="AX18" s="18">
        <f t="shared" si="10"/>
        <v>38577</v>
      </c>
      <c r="AY18" s="2"/>
      <c r="AZ18" s="2"/>
      <c r="BA18" s="4">
        <v>4597.46</v>
      </c>
      <c r="BB18" s="4">
        <v>2601.9699999999998</v>
      </c>
      <c r="BC18" s="4"/>
      <c r="BD18" s="5">
        <f t="shared" si="11"/>
        <v>7199.43</v>
      </c>
      <c r="BE18" s="2"/>
      <c r="BF18" s="6">
        <f t="shared" si="3"/>
        <v>31377.57</v>
      </c>
    </row>
    <row r="19" spans="1:58" x14ac:dyDescent="0.35">
      <c r="A19" s="28" t="s">
        <v>27</v>
      </c>
      <c r="B19" s="29">
        <f>SUM(B7:B18)</f>
        <v>62877.94</v>
      </c>
      <c r="C19" s="29">
        <f>SUM(C7:C18)</f>
        <v>6690.95</v>
      </c>
      <c r="D19" s="29"/>
      <c r="E19" s="30">
        <f>SUM(E7:E18)</f>
        <v>69587.59</v>
      </c>
      <c r="F19" s="31"/>
      <c r="G19" s="31"/>
      <c r="H19" s="29"/>
      <c r="I19" s="29"/>
      <c r="J19" s="29"/>
      <c r="K19" s="29"/>
      <c r="L19" s="30">
        <f>SUM(L7:L18)</f>
        <v>95042.13</v>
      </c>
      <c r="M19" s="31"/>
      <c r="N19" s="72">
        <f t="shared" si="0"/>
        <v>-25454.540000000008</v>
      </c>
      <c r="O19" s="71"/>
      <c r="P19" s="73" t="s">
        <v>27</v>
      </c>
      <c r="Q19" s="29">
        <f>SUM(Q7:Q18)</f>
        <v>112948.41</v>
      </c>
      <c r="R19" s="29">
        <f>SUM(R7:R18)</f>
        <v>5860</v>
      </c>
      <c r="S19" s="29"/>
      <c r="T19" s="30">
        <f>SUM(T7:T18)</f>
        <v>118852.20999999999</v>
      </c>
      <c r="U19" s="31"/>
      <c r="V19" s="31"/>
      <c r="W19" s="29"/>
      <c r="X19" s="29"/>
      <c r="Y19" s="29"/>
      <c r="Z19" s="29"/>
      <c r="AA19" s="30">
        <f>SUM(AA7:AA18)</f>
        <v>101957.52</v>
      </c>
      <c r="AB19" s="31"/>
      <c r="AC19" s="32">
        <f t="shared" si="1"/>
        <v>16894.689999999988</v>
      </c>
      <c r="AE19" s="28" t="s">
        <v>27</v>
      </c>
      <c r="AF19" s="29">
        <f>SUM(AF7:AF18)</f>
        <v>150416.96000000002</v>
      </c>
      <c r="AG19" s="29">
        <f>SUM(AG7:AG18)</f>
        <v>14694.5</v>
      </c>
      <c r="AH19" s="29"/>
      <c r="AI19" s="30">
        <f>SUM(AI7:AI18)</f>
        <v>165111.46000000002</v>
      </c>
      <c r="AJ19" s="31"/>
      <c r="AK19" s="31"/>
      <c r="AL19" s="29"/>
      <c r="AM19" s="29"/>
      <c r="AN19" s="29"/>
      <c r="AO19" s="29"/>
      <c r="AP19" s="30">
        <f>SUM(AP7:AP18)</f>
        <v>143957.47</v>
      </c>
      <c r="AQ19" s="31"/>
      <c r="AR19" s="32">
        <f t="shared" si="2"/>
        <v>21153.99000000002</v>
      </c>
      <c r="AT19" s="28" t="s">
        <v>27</v>
      </c>
      <c r="AU19" s="29">
        <f>SUM(AU7:AU18)</f>
        <v>149889</v>
      </c>
      <c r="AV19" s="29">
        <f>SUM(AV7:AV18)</f>
        <v>34809.24</v>
      </c>
      <c r="AW19" s="29"/>
      <c r="AX19" s="30">
        <f>SUM(AX7:AX18)</f>
        <v>184863.24</v>
      </c>
      <c r="AY19" s="31"/>
      <c r="AZ19" s="31"/>
      <c r="BA19" s="29"/>
      <c r="BB19" s="29"/>
      <c r="BC19" s="29"/>
      <c r="BD19" s="30">
        <f>SUM(BD7:BD18)</f>
        <v>211486.33</v>
      </c>
      <c r="BE19" s="31"/>
      <c r="BF19" s="32">
        <f t="shared" si="3"/>
        <v>-26623.089999999997</v>
      </c>
    </row>
    <row r="20" spans="1:58" x14ac:dyDescent="0.35">
      <c r="Q20" s="15"/>
      <c r="R20" s="15"/>
      <c r="S20" s="15"/>
      <c r="T20" s="16"/>
      <c r="W20" s="15"/>
      <c r="X20" s="15"/>
      <c r="Y20" s="15"/>
      <c r="Z20" s="15"/>
      <c r="AA20" s="16"/>
      <c r="AC20" s="13"/>
      <c r="AF20" s="15"/>
      <c r="AG20" s="15"/>
      <c r="AH20" s="15"/>
      <c r="AI20" s="16"/>
      <c r="AL20" s="15"/>
      <c r="AM20" s="15"/>
      <c r="AN20" s="15"/>
      <c r="AO20" s="15"/>
      <c r="AP20" s="16"/>
      <c r="AR20" s="13"/>
    </row>
    <row r="21" spans="1:58" x14ac:dyDescent="0.35">
      <c r="I21" t="s">
        <v>56</v>
      </c>
      <c r="N21" s="74">
        <v>205830.33</v>
      </c>
      <c r="AD21" s="13"/>
    </row>
    <row r="22" spans="1:58" x14ac:dyDescent="0.35">
      <c r="I22" t="s">
        <v>58</v>
      </c>
      <c r="N22" s="74">
        <f>N21+N19</f>
        <v>180375.78999999998</v>
      </c>
      <c r="W22" s="64">
        <v>44197</v>
      </c>
      <c r="Y22" t="s">
        <v>56</v>
      </c>
      <c r="AC22" s="65">
        <v>188935.64</v>
      </c>
      <c r="AD22" s="1"/>
    </row>
    <row r="23" spans="1:58" x14ac:dyDescent="0.35">
      <c r="W23" t="s">
        <v>57</v>
      </c>
      <c r="Y23" t="s">
        <v>58</v>
      </c>
      <c r="AC23" s="65">
        <f>AC22+AC19</f>
        <v>205830.33000000002</v>
      </c>
    </row>
    <row r="24" spans="1:58" x14ac:dyDescent="0.35">
      <c r="I24" s="81" t="s">
        <v>70</v>
      </c>
      <c r="N24" s="74">
        <v>180375.79</v>
      </c>
    </row>
    <row r="25" spans="1:58" x14ac:dyDescent="0.35">
      <c r="W25" t="s">
        <v>69</v>
      </c>
    </row>
  </sheetData>
  <pageMargins left="0.7" right="0.7" top="0.75" bottom="0.75" header="0.3" footer="0.3"/>
  <pageSetup paperSize="5" scale="96" fitToWidth="3" orientation="landscape" r:id="rId1"/>
  <colBreaks count="2" manualBreakCount="2">
    <brk id="30" max="1048575" man="1"/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G16" sqref="G16"/>
    </sheetView>
  </sheetViews>
  <sheetFormatPr defaultRowHeight="14.5" x14ac:dyDescent="0.35"/>
  <cols>
    <col min="1" max="1" width="14.26953125" customWidth="1"/>
    <col min="2" max="2" width="17.81640625" customWidth="1"/>
    <col min="3" max="3" width="20.26953125" customWidth="1"/>
    <col min="4" max="4" width="16.1796875" customWidth="1"/>
    <col min="5" max="5" width="16.81640625" customWidth="1"/>
    <col min="6" max="6" width="17.54296875" bestFit="1" customWidth="1"/>
    <col min="7" max="7" width="28.1796875" customWidth="1"/>
    <col min="8" max="8" width="21.26953125" customWidth="1"/>
    <col min="9" max="9" width="10.08984375" bestFit="1" customWidth="1"/>
  </cols>
  <sheetData>
    <row r="1" spans="1:9" x14ac:dyDescent="0.35">
      <c r="A1" t="s">
        <v>0</v>
      </c>
      <c r="B1" s="2" t="s">
        <v>49</v>
      </c>
      <c r="C1" s="2" t="s">
        <v>50</v>
      </c>
      <c r="D1" s="53" t="s">
        <v>51</v>
      </c>
      <c r="E1" s="2" t="s">
        <v>59</v>
      </c>
      <c r="F1" s="2" t="s">
        <v>60</v>
      </c>
    </row>
    <row r="2" spans="1:9" x14ac:dyDescent="0.35">
      <c r="A2" s="2" t="s">
        <v>8</v>
      </c>
      <c r="B2" s="17">
        <v>11376</v>
      </c>
      <c r="C2" s="54">
        <v>26930</v>
      </c>
      <c r="D2" s="4">
        <v>17993</v>
      </c>
      <c r="E2" s="17">
        <v>17993</v>
      </c>
      <c r="F2" s="17">
        <v>18457.009999999998</v>
      </c>
      <c r="G2" s="33"/>
      <c r="H2" s="70"/>
      <c r="I2" s="48"/>
    </row>
    <row r="3" spans="1:9" x14ac:dyDescent="0.35">
      <c r="A3" s="2" t="s">
        <v>9</v>
      </c>
      <c r="B3" s="17">
        <v>13617</v>
      </c>
      <c r="C3" s="54">
        <v>11709</v>
      </c>
      <c r="D3" s="4">
        <v>10802</v>
      </c>
      <c r="E3" s="17">
        <v>10802</v>
      </c>
      <c r="F3" s="17">
        <v>11750.57</v>
      </c>
      <c r="G3" s="33"/>
    </row>
    <row r="4" spans="1:9" x14ac:dyDescent="0.35">
      <c r="A4" s="2" t="s">
        <v>10</v>
      </c>
      <c r="B4" s="17">
        <v>0</v>
      </c>
      <c r="C4" s="54">
        <v>0</v>
      </c>
      <c r="D4" s="17">
        <v>4255</v>
      </c>
      <c r="E4" s="17">
        <v>4255</v>
      </c>
      <c r="F4" s="17">
        <v>8977.9500000000007</v>
      </c>
      <c r="G4" s="70"/>
    </row>
    <row r="5" spans="1:9" x14ac:dyDescent="0.35">
      <c r="A5" s="2" t="s">
        <v>11</v>
      </c>
      <c r="B5" s="17">
        <v>19930</v>
      </c>
      <c r="C5" s="55">
        <v>20315</v>
      </c>
      <c r="D5" s="49">
        <v>11044</v>
      </c>
      <c r="E5" s="17">
        <v>11044</v>
      </c>
      <c r="F5" s="76">
        <v>6204.37</v>
      </c>
    </row>
    <row r="6" spans="1:9" x14ac:dyDescent="0.35">
      <c r="A6" s="2" t="s">
        <v>12</v>
      </c>
      <c r="B6" s="17">
        <v>5612</v>
      </c>
      <c r="C6" s="54">
        <v>5062</v>
      </c>
      <c r="D6" s="4">
        <v>0</v>
      </c>
      <c r="E6" s="17">
        <v>3048.55</v>
      </c>
      <c r="F6" s="76">
        <v>6360.79</v>
      </c>
    </row>
    <row r="7" spans="1:9" x14ac:dyDescent="0.35">
      <c r="A7" s="2" t="s">
        <v>13</v>
      </c>
      <c r="B7" s="17">
        <v>3542</v>
      </c>
      <c r="C7" s="54"/>
      <c r="D7" s="4">
        <v>10811</v>
      </c>
      <c r="E7" s="17">
        <v>2044.16</v>
      </c>
      <c r="F7" s="2">
        <v>843.76</v>
      </c>
    </row>
    <row r="8" spans="1:9" x14ac:dyDescent="0.35">
      <c r="A8" s="2" t="s">
        <v>14</v>
      </c>
      <c r="B8" s="17">
        <v>0</v>
      </c>
      <c r="C8" s="54">
        <v>18060</v>
      </c>
      <c r="D8" s="4">
        <v>2013</v>
      </c>
      <c r="E8" s="17">
        <v>2909.7</v>
      </c>
      <c r="F8" s="76">
        <v>1488</v>
      </c>
    </row>
    <row r="9" spans="1:9" x14ac:dyDescent="0.35">
      <c r="A9" s="2" t="s">
        <v>15</v>
      </c>
      <c r="B9" s="17">
        <v>1265</v>
      </c>
      <c r="C9" s="54">
        <v>0</v>
      </c>
      <c r="D9" s="4">
        <v>4140</v>
      </c>
      <c r="E9" s="17">
        <v>864.06</v>
      </c>
      <c r="F9" s="2">
        <v>711.52</v>
      </c>
    </row>
    <row r="10" spans="1:9" x14ac:dyDescent="0.35">
      <c r="A10" s="2" t="s">
        <v>16</v>
      </c>
      <c r="B10" s="17">
        <v>1748</v>
      </c>
      <c r="C10" s="54">
        <v>1841</v>
      </c>
      <c r="D10" s="4">
        <v>3335</v>
      </c>
      <c r="E10" s="17">
        <v>231</v>
      </c>
      <c r="F10" s="2">
        <v>448.97</v>
      </c>
    </row>
    <row r="11" spans="1:9" x14ac:dyDescent="0.35">
      <c r="A11" s="2" t="s">
        <v>17</v>
      </c>
      <c r="B11" s="17">
        <v>16629</v>
      </c>
      <c r="C11" s="54">
        <v>0</v>
      </c>
      <c r="D11" s="4">
        <v>0</v>
      </c>
      <c r="E11" s="17">
        <v>0</v>
      </c>
      <c r="F11" s="2"/>
    </row>
    <row r="12" spans="1:9" x14ac:dyDescent="0.35">
      <c r="A12" s="2" t="s">
        <v>18</v>
      </c>
      <c r="B12" s="17"/>
      <c r="C12" s="54">
        <v>27506</v>
      </c>
      <c r="D12" s="4">
        <v>30115</v>
      </c>
      <c r="E12" s="17">
        <v>0</v>
      </c>
      <c r="F12" s="2"/>
    </row>
    <row r="13" spans="1:9" x14ac:dyDescent="0.35">
      <c r="A13" s="2" t="s">
        <v>19</v>
      </c>
      <c r="B13" s="4">
        <v>25782</v>
      </c>
      <c r="C13" s="56">
        <v>7328</v>
      </c>
      <c r="D13" s="4">
        <v>10685</v>
      </c>
      <c r="E13" s="17">
        <v>34958.99</v>
      </c>
      <c r="F13" s="17"/>
    </row>
    <row r="14" spans="1:9" x14ac:dyDescent="0.35">
      <c r="A14" s="66" t="s">
        <v>27</v>
      </c>
      <c r="B14" s="69">
        <f>SUM(B2:B13)</f>
        <v>99501</v>
      </c>
      <c r="C14" s="58">
        <f>SUM(C2:C13)</f>
        <v>118751</v>
      </c>
      <c r="D14" s="58">
        <f>SUM(D2:D13)</f>
        <v>105193</v>
      </c>
      <c r="E14" s="58">
        <f>SUM(E2:E13)</f>
        <v>88150.459999999992</v>
      </c>
      <c r="F14" s="67">
        <f>SUM(F2:F13)</f>
        <v>55242.94</v>
      </c>
    </row>
    <row r="15" spans="1:9" x14ac:dyDescent="0.35">
      <c r="F15" s="1"/>
      <c r="H15" s="48"/>
    </row>
    <row r="16" spans="1:9" ht="26.5" x14ac:dyDescent="0.35">
      <c r="A16" s="68" t="s">
        <v>64</v>
      </c>
      <c r="B16" s="48">
        <f>SUM(B2:B10)</f>
        <v>57090</v>
      </c>
      <c r="C16" s="48">
        <f t="shared" ref="C16:F16" si="0">SUM(C2:C10)</f>
        <v>83917</v>
      </c>
      <c r="D16" s="48">
        <f t="shared" si="0"/>
        <v>64393</v>
      </c>
      <c r="E16" s="48">
        <f t="shared" si="0"/>
        <v>53191.47</v>
      </c>
      <c r="F16" s="48">
        <f t="shared" si="0"/>
        <v>55242.94</v>
      </c>
    </row>
    <row r="18" spans="1:6" x14ac:dyDescent="0.35">
      <c r="A18" s="57"/>
      <c r="B18" s="57"/>
      <c r="C18" s="59"/>
      <c r="F18" s="4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7"/>
  <sheetViews>
    <sheetView workbookViewId="0">
      <selection activeCell="T41" sqref="T41"/>
    </sheetView>
  </sheetViews>
  <sheetFormatPr defaultRowHeight="14.5" x14ac:dyDescent="0.35"/>
  <cols>
    <col min="1" max="1" width="16.54296875" customWidth="1"/>
    <col min="2" max="2" width="11.54296875" customWidth="1"/>
    <col min="3" max="4" width="10.54296875" customWidth="1"/>
    <col min="5" max="5" width="12.54296875" customWidth="1"/>
    <col min="6" max="6" width="6.81640625" customWidth="1"/>
    <col min="7" max="7" width="27.7265625" bestFit="1" customWidth="1"/>
    <col min="8" max="8" width="11.81640625" bestFit="1" customWidth="1"/>
    <col min="9" max="9" width="14.26953125" customWidth="1"/>
    <col min="10" max="10" width="11.7265625" customWidth="1"/>
    <col min="11" max="11" width="12.1796875" customWidth="1"/>
    <col min="12" max="12" width="12.453125" customWidth="1"/>
    <col min="13" max="13" width="14.26953125" customWidth="1"/>
    <col min="14" max="14" width="9.7265625" customWidth="1"/>
    <col min="15" max="15" width="11.26953125" customWidth="1"/>
    <col min="16" max="16" width="11.7265625" bestFit="1" customWidth="1"/>
    <col min="17" max="17" width="11.7265625" customWidth="1"/>
    <col min="18" max="18" width="12.7265625" customWidth="1"/>
    <col min="19" max="19" width="13.453125" customWidth="1"/>
    <col min="20" max="20" width="12.54296875" customWidth="1"/>
    <col min="22" max="22" width="11.54296875" bestFit="1" customWidth="1"/>
  </cols>
  <sheetData>
    <row r="1" spans="1:19" ht="21" x14ac:dyDescent="0.5">
      <c r="A1" s="10" t="s">
        <v>61</v>
      </c>
    </row>
    <row r="2" spans="1:19" ht="33.5" x14ac:dyDescent="0.75">
      <c r="A2" s="14"/>
      <c r="B2" s="14" t="s">
        <v>44</v>
      </c>
      <c r="C2" s="14">
        <v>44857</v>
      </c>
      <c r="F2" s="63"/>
    </row>
    <row r="3" spans="1:19" x14ac:dyDescent="0.35">
      <c r="G3" s="48"/>
    </row>
    <row r="4" spans="1:19" x14ac:dyDescent="0.35">
      <c r="A4" t="s">
        <v>25</v>
      </c>
    </row>
    <row r="5" spans="1:19" x14ac:dyDescent="0.35">
      <c r="A5" s="2"/>
      <c r="B5" s="3" t="s">
        <v>4</v>
      </c>
      <c r="C5" s="3"/>
      <c r="D5" s="3"/>
      <c r="E5" s="3"/>
      <c r="F5" s="2"/>
      <c r="G5" s="7" t="s">
        <v>33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9" ht="43.5" x14ac:dyDescent="0.35">
      <c r="A6" s="2" t="s">
        <v>0</v>
      </c>
      <c r="B6" s="2" t="s">
        <v>1</v>
      </c>
      <c r="C6" s="2" t="s">
        <v>2</v>
      </c>
      <c r="D6" s="11" t="s">
        <v>40</v>
      </c>
      <c r="E6" s="2" t="s">
        <v>3</v>
      </c>
      <c r="F6" s="2"/>
      <c r="G6" s="2" t="s">
        <v>20</v>
      </c>
      <c r="H6" s="11" t="s">
        <v>29</v>
      </c>
      <c r="I6" s="11" t="s">
        <v>30</v>
      </c>
      <c r="J6" s="11" t="s">
        <v>31</v>
      </c>
      <c r="K6" s="22" t="s">
        <v>32</v>
      </c>
      <c r="L6" s="11" t="s">
        <v>21</v>
      </c>
      <c r="M6" s="11" t="s">
        <v>22</v>
      </c>
      <c r="N6" s="11" t="s">
        <v>23</v>
      </c>
      <c r="O6" s="11" t="s">
        <v>28</v>
      </c>
      <c r="P6" s="11" t="s">
        <v>43</v>
      </c>
      <c r="Q6" s="60" t="s">
        <v>63</v>
      </c>
      <c r="R6" s="42" t="s">
        <v>34</v>
      </c>
      <c r="S6" s="23"/>
    </row>
    <row r="7" spans="1:19" x14ac:dyDescent="0.35">
      <c r="A7" s="2" t="s">
        <v>8</v>
      </c>
      <c r="B7" s="70">
        <v>19957.009999999998</v>
      </c>
      <c r="C7" s="50">
        <f>'Compare 2022-2020'!R7</f>
        <v>0</v>
      </c>
      <c r="D7" s="4">
        <f>'Compare 2022-2020'!S7</f>
        <v>0</v>
      </c>
      <c r="E7" s="5">
        <f>B7+C7+D7</f>
        <v>19957.009999999998</v>
      </c>
      <c r="F7" s="6"/>
      <c r="G7" s="17">
        <v>18457.009999999998</v>
      </c>
      <c r="H7" s="17">
        <v>250</v>
      </c>
      <c r="I7" s="17">
        <v>450</v>
      </c>
      <c r="J7" s="17">
        <v>250</v>
      </c>
      <c r="K7" s="17">
        <v>200</v>
      </c>
      <c r="L7" s="17"/>
      <c r="M7" s="17">
        <v>350</v>
      </c>
      <c r="N7" s="17"/>
      <c r="O7" s="17"/>
      <c r="P7" s="17"/>
      <c r="Q7" s="61"/>
      <c r="R7" s="43">
        <f>SUM(G7:P7)</f>
        <v>19957.009999999998</v>
      </c>
      <c r="S7" s="19"/>
    </row>
    <row r="8" spans="1:19" x14ac:dyDescent="0.35">
      <c r="A8" s="2" t="s">
        <v>9</v>
      </c>
      <c r="B8" s="4">
        <v>12650.57</v>
      </c>
      <c r="C8" s="50">
        <v>780</v>
      </c>
      <c r="D8" s="4">
        <f>'Compare 2022-2020'!S8</f>
        <v>0</v>
      </c>
      <c r="E8" s="5">
        <f t="shared" ref="E8:E18" si="0">B8+C8+D8</f>
        <v>13430.57</v>
      </c>
      <c r="F8" s="6"/>
      <c r="G8" s="17">
        <v>11750.57</v>
      </c>
      <c r="H8" s="17"/>
      <c r="I8" s="17">
        <v>70</v>
      </c>
      <c r="J8" s="17">
        <v>70</v>
      </c>
      <c r="K8" s="17">
        <v>210</v>
      </c>
      <c r="L8" s="17"/>
      <c r="M8" s="17"/>
      <c r="N8" s="17"/>
      <c r="O8" s="17"/>
      <c r="P8" s="17">
        <v>550</v>
      </c>
      <c r="Q8" s="61"/>
      <c r="R8" s="43">
        <f>SUM(G8:P8)</f>
        <v>12650.57</v>
      </c>
      <c r="S8" s="19"/>
    </row>
    <row r="9" spans="1:19" x14ac:dyDescent="0.35">
      <c r="A9" s="2" t="s">
        <v>10</v>
      </c>
      <c r="B9" s="4">
        <f>'Compare 2022-2020'!B9</f>
        <v>13367.95</v>
      </c>
      <c r="C9" s="75">
        <f>'Compare 2022-2020'!C9</f>
        <v>5720.95</v>
      </c>
      <c r="D9" s="4">
        <f>'Compare 2022-2020'!S9</f>
        <v>0</v>
      </c>
      <c r="E9" s="5">
        <f t="shared" si="0"/>
        <v>19088.900000000001</v>
      </c>
      <c r="F9" s="6"/>
      <c r="G9" s="17">
        <v>8977.9500000000007</v>
      </c>
      <c r="H9" s="17">
        <v>185</v>
      </c>
      <c r="I9" s="17">
        <v>420</v>
      </c>
      <c r="J9" s="17">
        <v>185</v>
      </c>
      <c r="K9" s="17">
        <v>800</v>
      </c>
      <c r="L9" s="17"/>
      <c r="M9" s="17"/>
      <c r="N9" s="17"/>
      <c r="O9" s="17"/>
      <c r="P9" s="17">
        <v>2800</v>
      </c>
      <c r="Q9" s="61"/>
      <c r="R9" s="43">
        <f>SUM(G9:P9)</f>
        <v>13367.95</v>
      </c>
      <c r="S9" s="19"/>
    </row>
    <row r="10" spans="1:19" x14ac:dyDescent="0.35">
      <c r="A10" s="2" t="s">
        <v>11</v>
      </c>
      <c r="B10" s="4">
        <f>'Compare 2022-2020'!B10</f>
        <v>6254.37</v>
      </c>
      <c r="C10" s="75">
        <f>'Compare 2022-2020'!C10</f>
        <v>0</v>
      </c>
      <c r="D10" s="4">
        <f>'Compare 2022-2020'!S10</f>
        <v>0</v>
      </c>
      <c r="E10" s="5">
        <f t="shared" si="0"/>
        <v>6254.37</v>
      </c>
      <c r="F10" s="6"/>
      <c r="G10" s="70">
        <v>6204.37</v>
      </c>
      <c r="H10" s="17"/>
      <c r="I10" s="17"/>
      <c r="J10" s="17"/>
      <c r="K10" s="17"/>
      <c r="L10" s="17"/>
      <c r="M10" s="17"/>
      <c r="N10" s="17"/>
      <c r="O10" s="17"/>
      <c r="P10" s="17">
        <v>50</v>
      </c>
      <c r="Q10" s="61">
        <v>0</v>
      </c>
      <c r="R10" s="43">
        <f>SUM(G10:Q10)</f>
        <v>6254.37</v>
      </c>
      <c r="S10" s="19"/>
    </row>
    <row r="11" spans="1:19" x14ac:dyDescent="0.35">
      <c r="A11" s="2" t="s">
        <v>12</v>
      </c>
      <c r="B11" s="74">
        <v>7130.79</v>
      </c>
      <c r="C11" s="75">
        <v>190</v>
      </c>
      <c r="D11" s="4">
        <f>'Compare 2022-2020'!S11</f>
        <v>0</v>
      </c>
      <c r="E11" s="5">
        <f t="shared" si="0"/>
        <v>7320.79</v>
      </c>
      <c r="F11" s="6"/>
      <c r="G11" s="70">
        <v>6360.79</v>
      </c>
      <c r="H11" s="17"/>
      <c r="I11" s="17"/>
      <c r="J11" s="17"/>
      <c r="K11" s="17"/>
      <c r="L11" s="17"/>
      <c r="M11" s="17"/>
      <c r="N11" s="17"/>
      <c r="O11" s="17"/>
      <c r="P11" s="17">
        <v>770</v>
      </c>
      <c r="Q11" s="61"/>
      <c r="R11" s="43">
        <f t="shared" ref="R11:R18" si="1">SUM(G11:Q11)</f>
        <v>7130.79</v>
      </c>
      <c r="S11" s="19"/>
    </row>
    <row r="12" spans="1:19" x14ac:dyDescent="0.35">
      <c r="A12" s="2" t="s">
        <v>13</v>
      </c>
      <c r="B12" s="4">
        <f>'Compare 2022-2020'!B12</f>
        <v>843.76</v>
      </c>
      <c r="C12" s="75">
        <v>0</v>
      </c>
      <c r="D12" s="4">
        <v>0</v>
      </c>
      <c r="E12" s="5">
        <f t="shared" si="0"/>
        <v>843.76</v>
      </c>
      <c r="F12" s="6"/>
      <c r="G12">
        <v>843.76</v>
      </c>
      <c r="H12" s="17"/>
      <c r="I12" s="17"/>
      <c r="J12" s="17"/>
      <c r="K12" s="17"/>
      <c r="L12" s="17"/>
      <c r="M12" s="17"/>
      <c r="N12" s="17"/>
      <c r="O12" s="17"/>
      <c r="P12" s="17"/>
      <c r="Q12" s="61">
        <f t="shared" ref="Q12:Q18" si="2">B12-G12</f>
        <v>0</v>
      </c>
      <c r="R12" s="43">
        <f t="shared" si="1"/>
        <v>843.76</v>
      </c>
      <c r="S12" s="19"/>
    </row>
    <row r="13" spans="1:19" x14ac:dyDescent="0.35">
      <c r="A13" s="2" t="s">
        <v>14</v>
      </c>
      <c r="B13" s="4">
        <f>'Compare 2022-2020'!B13</f>
        <v>1488</v>
      </c>
      <c r="C13" s="75">
        <f>'Compare 2022-2020'!C13</f>
        <v>0</v>
      </c>
      <c r="D13" s="4">
        <f>'Compare 2022-2020'!S13</f>
        <v>0</v>
      </c>
      <c r="E13" s="5">
        <f t="shared" si="0"/>
        <v>1488</v>
      </c>
      <c r="F13" s="6"/>
      <c r="G13" s="17">
        <v>1488</v>
      </c>
      <c r="H13" s="17"/>
      <c r="I13" s="17"/>
      <c r="J13" s="17"/>
      <c r="K13" s="17"/>
      <c r="L13" s="17"/>
      <c r="M13" s="17"/>
      <c r="N13" s="17"/>
      <c r="O13" s="17"/>
      <c r="P13" s="17"/>
      <c r="Q13" s="61">
        <f t="shared" si="2"/>
        <v>0</v>
      </c>
      <c r="R13" s="43">
        <f t="shared" si="1"/>
        <v>1488</v>
      </c>
      <c r="S13" s="19"/>
    </row>
    <row r="14" spans="1:19" x14ac:dyDescent="0.35">
      <c r="A14" s="2" t="s">
        <v>15</v>
      </c>
      <c r="B14" s="4">
        <f>'Compare 2022-2020'!B14</f>
        <v>721.52</v>
      </c>
      <c r="C14" s="75">
        <f>'Compare 2022-2020'!C14</f>
        <v>0</v>
      </c>
      <c r="D14" s="4">
        <f>'Compare 2022-2020'!S14</f>
        <v>0</v>
      </c>
      <c r="E14" s="5">
        <f t="shared" si="0"/>
        <v>721.52</v>
      </c>
      <c r="F14" s="6"/>
      <c r="G14">
        <v>711.52</v>
      </c>
      <c r="H14" s="17"/>
      <c r="I14" s="17"/>
      <c r="J14" s="17"/>
      <c r="K14" s="17"/>
      <c r="L14" s="17"/>
      <c r="M14" s="17">
        <v>10</v>
      </c>
      <c r="N14" s="17"/>
      <c r="O14" s="17"/>
      <c r="P14" s="17"/>
      <c r="Q14" s="61"/>
      <c r="R14" s="43">
        <f t="shared" si="1"/>
        <v>721.52</v>
      </c>
      <c r="S14" s="19"/>
    </row>
    <row r="15" spans="1:19" x14ac:dyDescent="0.35">
      <c r="A15" s="2" t="s">
        <v>16</v>
      </c>
      <c r="B15" s="4">
        <v>463.97</v>
      </c>
      <c r="C15" s="75">
        <f>'Compare 2022-2020'!C15</f>
        <v>0</v>
      </c>
      <c r="D15" s="4">
        <f>'Compare 2022-2020'!S15</f>
        <v>0</v>
      </c>
      <c r="E15" s="5">
        <f t="shared" si="0"/>
        <v>463.97</v>
      </c>
      <c r="F15" s="50"/>
      <c r="G15" s="17">
        <v>448.97</v>
      </c>
      <c r="H15" s="17"/>
      <c r="I15" s="17"/>
      <c r="J15" s="17"/>
      <c r="K15" s="17"/>
      <c r="L15" s="17"/>
      <c r="M15" s="17">
        <v>15</v>
      </c>
      <c r="N15" s="17"/>
      <c r="O15" s="17"/>
      <c r="P15" s="17"/>
      <c r="Q15" s="61"/>
      <c r="R15" s="43">
        <f t="shared" si="1"/>
        <v>463.97</v>
      </c>
      <c r="S15" s="19"/>
    </row>
    <row r="16" spans="1:19" x14ac:dyDescent="0.35">
      <c r="A16" s="2" t="s">
        <v>17</v>
      </c>
      <c r="B16" s="4">
        <f>'Compare 2022-2020'!B16</f>
        <v>0</v>
      </c>
      <c r="C16" s="75">
        <f>'Compare 2022-2020'!C16</f>
        <v>0</v>
      </c>
      <c r="D16" s="4">
        <f>'Compare 2022-2020'!S16</f>
        <v>0</v>
      </c>
      <c r="E16" s="5">
        <f t="shared" si="0"/>
        <v>0</v>
      </c>
      <c r="F16" s="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61"/>
      <c r="R16" s="43">
        <f t="shared" si="1"/>
        <v>0</v>
      </c>
      <c r="S16" s="19"/>
    </row>
    <row r="17" spans="1:21" x14ac:dyDescent="0.35">
      <c r="A17" s="2" t="s">
        <v>18</v>
      </c>
      <c r="B17" s="4">
        <f>'Compare 2022-2020'!B17</f>
        <v>0</v>
      </c>
      <c r="C17" s="75">
        <f>'Compare 2022-2020'!C17</f>
        <v>0</v>
      </c>
      <c r="D17" s="4">
        <f>'Compare 2022-2020'!S17</f>
        <v>0</v>
      </c>
      <c r="E17" s="5">
        <f t="shared" si="0"/>
        <v>0</v>
      </c>
      <c r="F17" s="2"/>
      <c r="G17" s="4"/>
      <c r="H17" s="17"/>
      <c r="I17" s="17"/>
      <c r="J17" s="17"/>
      <c r="K17" s="17"/>
      <c r="L17" s="17"/>
      <c r="M17" s="17"/>
      <c r="N17" s="17"/>
      <c r="O17" s="17"/>
      <c r="P17" s="17"/>
      <c r="Q17" s="61">
        <f t="shared" si="2"/>
        <v>0</v>
      </c>
      <c r="R17" s="43">
        <f t="shared" si="1"/>
        <v>0</v>
      </c>
      <c r="S17" s="19"/>
    </row>
    <row r="18" spans="1:21" x14ac:dyDescent="0.35">
      <c r="A18" s="2" t="s">
        <v>19</v>
      </c>
      <c r="B18" s="4">
        <f>'Compare 2022-2020'!B18</f>
        <v>0</v>
      </c>
      <c r="C18" s="75">
        <f>'Compare 2022-2020'!C18</f>
        <v>0</v>
      </c>
      <c r="D18" s="4">
        <f>'Compare 2022-2020'!S18</f>
        <v>0</v>
      </c>
      <c r="E18" s="5">
        <f t="shared" si="0"/>
        <v>0</v>
      </c>
      <c r="F18" s="2"/>
      <c r="G18" s="4"/>
      <c r="H18" s="4"/>
      <c r="I18" s="4"/>
      <c r="J18" s="4"/>
      <c r="K18" s="4"/>
      <c r="L18" s="4"/>
      <c r="M18" s="4"/>
      <c r="N18" s="4"/>
      <c r="O18" s="4"/>
      <c r="P18" s="4"/>
      <c r="Q18" s="61">
        <f t="shared" si="2"/>
        <v>0</v>
      </c>
      <c r="R18" s="43">
        <f t="shared" si="1"/>
        <v>0</v>
      </c>
      <c r="S18" s="19"/>
    </row>
    <row r="19" spans="1:21" x14ac:dyDescent="0.35">
      <c r="A19" s="24" t="s">
        <v>27</v>
      </c>
      <c r="B19" s="25">
        <f>SUM(B7:B18)</f>
        <v>62877.94</v>
      </c>
      <c r="C19" s="25">
        <f>SUM(C7:C18)</f>
        <v>6690.95</v>
      </c>
      <c r="D19" s="25">
        <f>SUM(D7:D18)</f>
        <v>0</v>
      </c>
      <c r="E19" s="26">
        <f>SUM(E7:E18)</f>
        <v>69568.89</v>
      </c>
      <c r="F19" s="27"/>
      <c r="G19" s="26">
        <f>SUM(G7:G18)</f>
        <v>55242.94</v>
      </c>
      <c r="H19" s="26">
        <f>SUM(H7:H18)</f>
        <v>435</v>
      </c>
      <c r="I19" s="26">
        <f>SUM(I7:I18)</f>
        <v>940</v>
      </c>
      <c r="J19" s="26">
        <f>SUM(J7:J18)</f>
        <v>505</v>
      </c>
      <c r="K19" s="26">
        <f t="shared" ref="K19:R19" si="3">SUM(K7:K18)</f>
        <v>1210</v>
      </c>
      <c r="L19" s="26">
        <f t="shared" si="3"/>
        <v>0</v>
      </c>
      <c r="M19" s="26">
        <f t="shared" si="3"/>
        <v>375</v>
      </c>
      <c r="N19" s="26">
        <f t="shared" si="3"/>
        <v>0</v>
      </c>
      <c r="O19" s="26">
        <f t="shared" si="3"/>
        <v>0</v>
      </c>
      <c r="P19" s="26">
        <f>SUM(P7:P18)</f>
        <v>4170</v>
      </c>
      <c r="Q19" s="26">
        <f>SUM(Q6:Q18)</f>
        <v>0</v>
      </c>
      <c r="R19" s="26">
        <f t="shared" si="3"/>
        <v>62877.94</v>
      </c>
      <c r="S19" s="15"/>
    </row>
    <row r="20" spans="1:21" x14ac:dyDescent="0.35">
      <c r="A20" s="12"/>
    </row>
    <row r="22" spans="1:21" x14ac:dyDescent="0.35">
      <c r="A22" t="s">
        <v>25</v>
      </c>
    </row>
    <row r="23" spans="1:21" x14ac:dyDescent="0.35">
      <c r="A23" s="2"/>
      <c r="B23" s="3"/>
      <c r="C23" s="3"/>
      <c r="D23" s="3"/>
      <c r="E23" s="3"/>
      <c r="F23" s="2"/>
      <c r="G23" s="7" t="s">
        <v>36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37"/>
      <c r="S23" s="21"/>
      <c r="T23" s="7"/>
      <c r="U23" s="20"/>
    </row>
    <row r="24" spans="1:21" ht="43.5" x14ac:dyDescent="0.35">
      <c r="A24" s="2" t="s">
        <v>0</v>
      </c>
      <c r="B24" s="2"/>
      <c r="C24" s="2" t="s">
        <v>2</v>
      </c>
      <c r="D24" s="2"/>
      <c r="E24" s="2"/>
      <c r="F24" s="2"/>
      <c r="G24" s="2" t="s">
        <v>20</v>
      </c>
      <c r="H24" s="11" t="s">
        <v>29</v>
      </c>
      <c r="I24" s="11" t="s">
        <v>30</v>
      </c>
      <c r="J24" s="11" t="s">
        <v>31</v>
      </c>
      <c r="K24" s="22" t="s">
        <v>32</v>
      </c>
      <c r="L24" s="11" t="s">
        <v>21</v>
      </c>
      <c r="M24" s="11" t="s">
        <v>22</v>
      </c>
      <c r="N24" s="11" t="s">
        <v>23</v>
      </c>
      <c r="O24" s="11" t="s">
        <v>28</v>
      </c>
      <c r="P24" s="22" t="s">
        <v>43</v>
      </c>
      <c r="Q24" s="60" t="s">
        <v>54</v>
      </c>
      <c r="R24" s="22" t="s">
        <v>38</v>
      </c>
      <c r="S24" s="22" t="s">
        <v>65</v>
      </c>
      <c r="T24" s="42" t="s">
        <v>37</v>
      </c>
      <c r="U24" s="44" t="s">
        <v>41</v>
      </c>
    </row>
    <row r="25" spans="1:21" x14ac:dyDescent="0.35">
      <c r="A25" s="2" t="s">
        <v>8</v>
      </c>
      <c r="B25" s="4"/>
      <c r="C25" s="4">
        <f>C7</f>
        <v>0</v>
      </c>
      <c r="D25" s="4"/>
      <c r="E25" s="5"/>
      <c r="F25" s="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61"/>
      <c r="R25" s="17"/>
      <c r="S25" s="2"/>
      <c r="T25" s="43">
        <f>SUM(G25:S25)</f>
        <v>0</v>
      </c>
      <c r="U25" s="45"/>
    </row>
    <row r="26" spans="1:21" x14ac:dyDescent="0.35">
      <c r="A26" s="2" t="s">
        <v>9</v>
      </c>
      <c r="B26" s="17"/>
      <c r="C26" s="4">
        <f t="shared" ref="C26:C36" si="4">C8</f>
        <v>780</v>
      </c>
      <c r="D26" s="4"/>
      <c r="E26" s="5"/>
      <c r="F26" s="2"/>
      <c r="G26" s="17"/>
      <c r="H26" s="17">
        <v>140</v>
      </c>
      <c r="I26" s="17">
        <v>500</v>
      </c>
      <c r="J26" s="17"/>
      <c r="K26" s="17">
        <v>140</v>
      </c>
      <c r="L26" s="17"/>
      <c r="M26" s="17"/>
      <c r="N26" s="17"/>
      <c r="O26" s="17"/>
      <c r="P26" s="17"/>
      <c r="Q26" s="61"/>
      <c r="R26" s="2"/>
      <c r="S26" s="2"/>
      <c r="T26" s="43">
        <f t="shared" ref="T26:T37" si="5">SUM(G26:S26)</f>
        <v>780</v>
      </c>
      <c r="U26" s="45"/>
    </row>
    <row r="27" spans="1:21" x14ac:dyDescent="0.35">
      <c r="A27" s="2" t="s">
        <v>10</v>
      </c>
      <c r="B27" s="17"/>
      <c r="C27" s="4">
        <f t="shared" si="4"/>
        <v>5720.95</v>
      </c>
      <c r="D27" s="17"/>
      <c r="E27" s="18"/>
      <c r="F27" s="2"/>
      <c r="G27" s="17"/>
      <c r="H27" s="17"/>
      <c r="I27" s="17"/>
      <c r="J27" s="17"/>
      <c r="K27" s="17"/>
      <c r="L27" s="17"/>
      <c r="M27" s="17"/>
      <c r="N27" s="17">
        <v>20.95</v>
      </c>
      <c r="O27" s="17"/>
      <c r="P27" s="17">
        <v>700</v>
      </c>
      <c r="Q27" s="61"/>
      <c r="R27" s="2">
        <v>5000</v>
      </c>
      <c r="S27" s="2"/>
      <c r="T27" s="43">
        <f t="shared" si="5"/>
        <v>5720.95</v>
      </c>
      <c r="U27" s="45"/>
    </row>
    <row r="28" spans="1:21" x14ac:dyDescent="0.35">
      <c r="A28" s="2" t="s">
        <v>11</v>
      </c>
      <c r="B28" s="4"/>
      <c r="C28" s="4">
        <f t="shared" si="4"/>
        <v>0</v>
      </c>
      <c r="D28" s="4"/>
      <c r="E28" s="5"/>
      <c r="F28" s="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61"/>
      <c r="R28" s="2"/>
      <c r="S28" s="2"/>
      <c r="T28" s="43">
        <f t="shared" si="5"/>
        <v>0</v>
      </c>
      <c r="U28" s="45"/>
    </row>
    <row r="29" spans="1:21" x14ac:dyDescent="0.35">
      <c r="A29" s="2" t="s">
        <v>12</v>
      </c>
      <c r="B29" s="4"/>
      <c r="C29" s="4">
        <f t="shared" si="4"/>
        <v>190</v>
      </c>
      <c r="D29" s="4"/>
      <c r="E29" s="5"/>
      <c r="F29" s="2"/>
      <c r="G29" s="17"/>
      <c r="H29" s="17"/>
      <c r="I29" s="17"/>
      <c r="J29" s="17"/>
      <c r="K29" s="17">
        <v>140</v>
      </c>
      <c r="L29" s="17"/>
      <c r="M29" s="17"/>
      <c r="N29" s="17"/>
      <c r="O29" s="17"/>
      <c r="P29" s="17">
        <v>50</v>
      </c>
      <c r="Q29" s="61"/>
      <c r="R29" s="2"/>
      <c r="S29" s="2"/>
      <c r="T29" s="43">
        <f t="shared" si="5"/>
        <v>190</v>
      </c>
      <c r="U29" s="45"/>
    </row>
    <row r="30" spans="1:21" x14ac:dyDescent="0.35">
      <c r="A30" s="2" t="s">
        <v>13</v>
      </c>
      <c r="B30" s="4"/>
      <c r="C30" s="4">
        <f t="shared" si="4"/>
        <v>0</v>
      </c>
      <c r="D30" s="4"/>
      <c r="E30" s="5"/>
      <c r="F30" s="2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61"/>
      <c r="R30" s="2"/>
      <c r="S30" s="2"/>
      <c r="T30" s="43">
        <f t="shared" si="5"/>
        <v>0</v>
      </c>
      <c r="U30" s="45"/>
    </row>
    <row r="31" spans="1:21" x14ac:dyDescent="0.35">
      <c r="A31" s="2" t="s">
        <v>14</v>
      </c>
      <c r="B31" s="4"/>
      <c r="C31" s="4">
        <f t="shared" si="4"/>
        <v>0</v>
      </c>
      <c r="D31" s="4"/>
      <c r="E31" s="5"/>
      <c r="F31" s="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61"/>
      <c r="R31" s="2"/>
      <c r="S31" s="2"/>
      <c r="T31" s="43">
        <f t="shared" si="5"/>
        <v>0</v>
      </c>
      <c r="U31" s="45"/>
    </row>
    <row r="32" spans="1:21" x14ac:dyDescent="0.35">
      <c r="A32" s="2" t="s">
        <v>15</v>
      </c>
      <c r="B32" s="4"/>
      <c r="C32" s="4">
        <f t="shared" si="4"/>
        <v>0</v>
      </c>
      <c r="D32" s="4"/>
      <c r="E32" s="5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61"/>
      <c r="R32" s="2"/>
      <c r="S32" s="2"/>
      <c r="T32" s="43">
        <f t="shared" si="5"/>
        <v>0</v>
      </c>
      <c r="U32" s="45"/>
    </row>
    <row r="33" spans="1:22" x14ac:dyDescent="0.35">
      <c r="A33" s="2" t="s">
        <v>16</v>
      </c>
      <c r="B33" s="4"/>
      <c r="C33" s="4">
        <f t="shared" si="4"/>
        <v>0</v>
      </c>
      <c r="D33" s="4"/>
      <c r="E33" s="5"/>
      <c r="F33" s="2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61"/>
      <c r="R33" s="17"/>
      <c r="S33" s="17"/>
      <c r="T33" s="43">
        <f t="shared" si="5"/>
        <v>0</v>
      </c>
      <c r="U33" s="46"/>
      <c r="V33" s="1"/>
    </row>
    <row r="34" spans="1:22" x14ac:dyDescent="0.35">
      <c r="A34" s="2" t="s">
        <v>17</v>
      </c>
      <c r="B34" s="4"/>
      <c r="C34" s="4">
        <f t="shared" si="4"/>
        <v>0</v>
      </c>
      <c r="D34" s="4"/>
      <c r="E34" s="5"/>
      <c r="F34" s="2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61">
        <v>0</v>
      </c>
      <c r="R34" s="2"/>
      <c r="S34" s="2"/>
      <c r="T34" s="43">
        <f t="shared" si="5"/>
        <v>0</v>
      </c>
      <c r="U34" s="45"/>
    </row>
    <row r="35" spans="1:22" x14ac:dyDescent="0.35">
      <c r="A35" s="2" t="s">
        <v>18</v>
      </c>
      <c r="B35" s="17"/>
      <c r="C35" s="4">
        <f t="shared" si="4"/>
        <v>0</v>
      </c>
      <c r="D35" s="17"/>
      <c r="E35" s="18"/>
      <c r="F35" s="2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61"/>
      <c r="R35" s="2"/>
      <c r="S35" s="2"/>
      <c r="T35" s="43">
        <f t="shared" si="5"/>
        <v>0</v>
      </c>
      <c r="U35" s="45"/>
    </row>
    <row r="36" spans="1:22" x14ac:dyDescent="0.35">
      <c r="A36" s="2" t="s">
        <v>19</v>
      </c>
      <c r="B36" s="17"/>
      <c r="C36" s="4">
        <f t="shared" si="4"/>
        <v>0</v>
      </c>
      <c r="D36" s="17"/>
      <c r="E36" s="18"/>
      <c r="F36" s="2"/>
      <c r="G36" s="4"/>
      <c r="H36" s="4"/>
      <c r="I36" s="4"/>
      <c r="J36" s="4"/>
      <c r="K36" s="4"/>
      <c r="L36" s="4"/>
      <c r="M36" s="4"/>
      <c r="N36" s="4"/>
      <c r="O36" s="4"/>
      <c r="P36" s="4"/>
      <c r="Q36" s="61"/>
      <c r="R36" s="2"/>
      <c r="S36" s="2"/>
      <c r="T36" s="43">
        <f t="shared" si="5"/>
        <v>0</v>
      </c>
      <c r="U36" s="45"/>
    </row>
    <row r="37" spans="1:22" x14ac:dyDescent="0.35">
      <c r="A37" s="24" t="s">
        <v>27</v>
      </c>
      <c r="B37" s="25">
        <f>SUM(B25:B36)</f>
        <v>0</v>
      </c>
      <c r="C37" s="25">
        <f>SUM(C34:C36)</f>
        <v>0</v>
      </c>
      <c r="D37" s="25"/>
      <c r="E37" s="26">
        <f>SUM(E25:E36)</f>
        <v>0</v>
      </c>
      <c r="F37" s="27"/>
      <c r="G37" s="25">
        <f>SUM(G25:G36)</f>
        <v>0</v>
      </c>
      <c r="H37" s="25">
        <f t="shared" ref="H37:J37" si="6">SUM(H25:H36)</f>
        <v>140</v>
      </c>
      <c r="I37" s="26">
        <f t="shared" si="6"/>
        <v>500</v>
      </c>
      <c r="J37" s="26">
        <f t="shared" si="6"/>
        <v>0</v>
      </c>
      <c r="K37" s="26">
        <f t="shared" ref="K37:P37" si="7">SUM(K25:K36)</f>
        <v>280</v>
      </c>
      <c r="L37" s="26">
        <f t="shared" si="7"/>
        <v>0</v>
      </c>
      <c r="M37" s="26">
        <f t="shared" si="7"/>
        <v>0</v>
      </c>
      <c r="N37" s="26">
        <f t="shared" si="7"/>
        <v>20.95</v>
      </c>
      <c r="O37" s="26">
        <f t="shared" si="7"/>
        <v>0</v>
      </c>
      <c r="P37" s="26">
        <f t="shared" si="7"/>
        <v>750</v>
      </c>
      <c r="Q37" s="26">
        <f>SUM(Q25:Q36)</f>
        <v>0</v>
      </c>
      <c r="R37" s="26">
        <f>SUM(R25:R36)</f>
        <v>5000</v>
      </c>
      <c r="S37" s="26">
        <f>SUM(S31:S36)</f>
        <v>0</v>
      </c>
      <c r="T37" s="43">
        <f t="shared" si="5"/>
        <v>6690.95</v>
      </c>
      <c r="U37" s="47"/>
    </row>
    <row r="38" spans="1:22" x14ac:dyDescent="0.35">
      <c r="B38" s="33"/>
      <c r="C38" s="33"/>
      <c r="D38" s="33"/>
      <c r="E38" s="19"/>
      <c r="G38" s="33"/>
      <c r="H38" s="3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41"/>
    </row>
    <row r="39" spans="1:22" ht="43.5" x14ac:dyDescent="0.35">
      <c r="A39" s="34" t="s">
        <v>55</v>
      </c>
      <c r="B39" s="35"/>
      <c r="C39" s="35"/>
      <c r="D39" s="35"/>
      <c r="E39" s="36"/>
      <c r="F39" s="34"/>
      <c r="G39" s="3" t="s">
        <v>20</v>
      </c>
      <c r="H39" s="40" t="s">
        <v>29</v>
      </c>
      <c r="I39" s="40" t="s">
        <v>30</v>
      </c>
      <c r="J39" s="40" t="s">
        <v>31</v>
      </c>
      <c r="K39" s="40" t="s">
        <v>32</v>
      </c>
      <c r="L39" s="40" t="s">
        <v>21</v>
      </c>
      <c r="M39" s="40" t="s">
        <v>22</v>
      </c>
      <c r="N39" s="40" t="s">
        <v>23</v>
      </c>
      <c r="O39" s="40" t="s">
        <v>28</v>
      </c>
      <c r="P39" s="40" t="s">
        <v>43</v>
      </c>
      <c r="Q39" s="40" t="s">
        <v>66</v>
      </c>
      <c r="R39" s="40" t="s">
        <v>38</v>
      </c>
      <c r="S39" s="40" t="s">
        <v>39</v>
      </c>
      <c r="T39" s="19"/>
      <c r="U39" s="41"/>
    </row>
    <row r="40" spans="1:22" x14ac:dyDescent="0.35">
      <c r="A40" s="34"/>
      <c r="B40" s="34"/>
      <c r="C40" s="34"/>
      <c r="D40" s="3" t="s">
        <v>46</v>
      </c>
      <c r="E40" s="3"/>
      <c r="F40" s="3"/>
      <c r="G40" s="38">
        <v>95000</v>
      </c>
      <c r="H40" s="38">
        <v>5000</v>
      </c>
      <c r="I40" s="38">
        <v>5000</v>
      </c>
      <c r="J40" s="38">
        <v>5000</v>
      </c>
      <c r="K40" s="38">
        <v>7000</v>
      </c>
      <c r="L40" s="38">
        <v>48000</v>
      </c>
      <c r="M40" s="38">
        <v>16500</v>
      </c>
      <c r="N40" s="38"/>
      <c r="O40" s="38">
        <v>200</v>
      </c>
      <c r="P40" s="38"/>
      <c r="Q40" s="38">
        <v>1200</v>
      </c>
      <c r="R40" s="38">
        <v>5000</v>
      </c>
      <c r="S40" s="38">
        <v>480</v>
      </c>
    </row>
    <row r="41" spans="1:22" x14ac:dyDescent="0.35">
      <c r="A41" s="34"/>
      <c r="B41" s="34"/>
      <c r="C41" s="34"/>
      <c r="D41" s="3" t="s">
        <v>45</v>
      </c>
      <c r="E41" s="3"/>
      <c r="F41" s="3"/>
      <c r="G41" s="38">
        <f>G19+G37</f>
        <v>55242.94</v>
      </c>
      <c r="H41" s="38">
        <f t="shared" ref="H41:P41" si="8">H19+H37</f>
        <v>575</v>
      </c>
      <c r="I41" s="38">
        <f t="shared" si="8"/>
        <v>1440</v>
      </c>
      <c r="J41" s="38">
        <f t="shared" si="8"/>
        <v>505</v>
      </c>
      <c r="K41" s="38">
        <f t="shared" si="8"/>
        <v>1490</v>
      </c>
      <c r="L41" s="38">
        <f t="shared" si="8"/>
        <v>0</v>
      </c>
      <c r="M41" s="38">
        <f t="shared" si="8"/>
        <v>375</v>
      </c>
      <c r="N41" s="38">
        <f t="shared" si="8"/>
        <v>20.95</v>
      </c>
      <c r="O41" s="38">
        <f t="shared" si="8"/>
        <v>0</v>
      </c>
      <c r="P41" s="38">
        <f t="shared" si="8"/>
        <v>4920</v>
      </c>
      <c r="Q41" s="38"/>
      <c r="R41" s="38">
        <v>5000</v>
      </c>
      <c r="S41" s="38">
        <f>S37</f>
        <v>0</v>
      </c>
    </row>
    <row r="42" spans="1:22" x14ac:dyDescent="0.35">
      <c r="A42" s="34"/>
      <c r="B42" s="34"/>
      <c r="C42" s="34"/>
      <c r="D42" s="3"/>
      <c r="E42" s="3"/>
      <c r="F42" s="3"/>
      <c r="G42" s="39">
        <f>G41-G40</f>
        <v>-39757.06</v>
      </c>
      <c r="H42" s="39">
        <f t="shared" ref="H42:S42" si="9">H41-H40</f>
        <v>-4425</v>
      </c>
      <c r="I42" s="39">
        <f t="shared" si="9"/>
        <v>-3560</v>
      </c>
      <c r="J42" s="39">
        <f t="shared" si="9"/>
        <v>-4495</v>
      </c>
      <c r="K42" s="39">
        <f t="shared" si="9"/>
        <v>-5510</v>
      </c>
      <c r="L42" s="39">
        <f t="shared" si="9"/>
        <v>-48000</v>
      </c>
      <c r="M42" s="39">
        <f t="shared" si="9"/>
        <v>-16125</v>
      </c>
      <c r="N42" s="39">
        <f t="shared" si="9"/>
        <v>20.95</v>
      </c>
      <c r="O42" s="39">
        <f t="shared" si="9"/>
        <v>-200</v>
      </c>
      <c r="P42" s="39">
        <f t="shared" si="9"/>
        <v>4920</v>
      </c>
      <c r="Q42" s="39"/>
      <c r="R42" s="39">
        <f t="shared" si="9"/>
        <v>0</v>
      </c>
      <c r="S42" s="39">
        <f t="shared" si="9"/>
        <v>-480</v>
      </c>
    </row>
    <row r="43" spans="1:22" x14ac:dyDescent="0.3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22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7" spans="1:22" x14ac:dyDescent="0.35">
      <c r="M47" s="1"/>
      <c r="O47" s="1"/>
    </row>
  </sheetData>
  <pageMargins left="0.7" right="0.7" top="0.75" bottom="0.75" header="0.3" footer="0.3"/>
  <pageSetup paperSize="5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Compare 2022-2020</vt:lpstr>
      <vt:lpstr>Dues</vt:lpstr>
      <vt:lpstr>Income Breakdown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Dwyer Home</cp:lastModifiedBy>
  <cp:lastPrinted>2021-07-21T23:55:27Z</cp:lastPrinted>
  <dcterms:created xsi:type="dcterms:W3CDTF">2018-04-24T17:35:06Z</dcterms:created>
  <dcterms:modified xsi:type="dcterms:W3CDTF">2022-10-23T17:19:14Z</dcterms:modified>
</cp:coreProperties>
</file>